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75" activeTab="2"/>
  </bookViews>
  <sheets>
    <sheet name="ﾃﾞｰﾀ" sheetId="1" r:id="rId1"/>
    <sheet name="GS" sheetId="2" r:id="rId2"/>
    <sheet name="BS" sheetId="3" r:id="rId3"/>
    <sheet name="男女D" sheetId="4" r:id="rId4"/>
    <sheet name="O.O.P第１日" sheetId="5" r:id="rId5"/>
    <sheet name="練習ｺｰﾄ" sheetId="6" r:id="rId6"/>
  </sheets>
  <definedNames>
    <definedName name="_xlnm.Print_Area" localSheetId="1">'GS'!$A$1:$Q$75</definedName>
    <definedName name="_xlnm.Print_Area" localSheetId="5">'練習ｺｰﾄ'!$A$1:$U$46</definedName>
  </definedNames>
  <calcPr fullCalcOnLoad="1"/>
</workbook>
</file>

<file path=xl/sharedStrings.xml><?xml version="1.0" encoding="utf-8"?>
<sst xmlns="http://schemas.openxmlformats.org/spreadsheetml/2006/main" count="919" uniqueCount="615">
  <si>
    <t>●　シード順位</t>
  </si>
  <si>
    <t>男子ダブルス</t>
  </si>
  <si>
    <t>女子ダブルス</t>
  </si>
  <si>
    <t>種　目</t>
  </si>
  <si>
    <t>回　戦</t>
  </si>
  <si>
    <t>VS</t>
  </si>
  <si>
    <t>大会</t>
  </si>
  <si>
    <t>第</t>
  </si>
  <si>
    <t>日</t>
  </si>
  <si>
    <t>VS</t>
  </si>
  <si>
    <t>S.A.: Start At</t>
  </si>
  <si>
    <t>Referee</t>
  </si>
  <si>
    <t>VS</t>
  </si>
  <si>
    <t>VS</t>
  </si>
  <si>
    <t>/</t>
  </si>
  <si>
    <t>(</t>
  </si>
  <si>
    <t>)</t>
  </si>
  <si>
    <t>　～</t>
  </si>
  <si>
    <t>1R</t>
  </si>
  <si>
    <t>練　習　コ　ー　ト　申　込　書</t>
  </si>
  <si>
    <t>　～</t>
  </si>
  <si>
    <t>1R</t>
  </si>
  <si>
    <t>Ｆ</t>
  </si>
  <si>
    <t>1R</t>
  </si>
  <si>
    <t>SF</t>
  </si>
  <si>
    <t>Ｆ</t>
  </si>
  <si>
    <t>T.B.A.:  To Be Arranged</t>
  </si>
  <si>
    <t>●　補欠順位</t>
  </si>
  <si>
    <t>＊　練習コートは選手及びコーチ使用可。</t>
  </si>
  <si>
    <t>大分市営駄ﾉ原テニスコート</t>
  </si>
  <si>
    <t>1R</t>
  </si>
  <si>
    <t>2R</t>
  </si>
  <si>
    <t>QF</t>
  </si>
  <si>
    <t>SF</t>
  </si>
  <si>
    <t>Ｆ</t>
  </si>
  <si>
    <t>SF</t>
  </si>
  <si>
    <t>大分市営駄ﾉ原テニスコート</t>
  </si>
  <si>
    <t>≪男子シングルス≫</t>
  </si>
  <si>
    <t>≪女子シングルス≫</t>
  </si>
  <si>
    <t>【　順位決定戦　】</t>
  </si>
  <si>
    <t>５～８位決定</t>
  </si>
  <si>
    <t>３・４位決定</t>
  </si>
  <si>
    <t>≪　男子シングルス　≫</t>
  </si>
  <si>
    <t>≪　女子シングルス　≫</t>
  </si>
  <si>
    <t>●シード順位</t>
  </si>
  <si>
    <t>●補欠順位</t>
  </si>
  <si>
    <t>第22回全国小学生　九州地域予選</t>
  </si>
  <si>
    <t>ドローNo</t>
  </si>
  <si>
    <t>氏</t>
  </si>
  <si>
    <t>名</t>
  </si>
  <si>
    <t>ﾌﾘｶﾞﾅ</t>
  </si>
  <si>
    <t>学校名</t>
  </si>
  <si>
    <t>生年月日</t>
  </si>
  <si>
    <t>所属</t>
  </si>
  <si>
    <t>≪男子ダブルス≫</t>
  </si>
  <si>
    <t>≪男子ダブルス横並び≫</t>
  </si>
  <si>
    <t>≪女子ダブルス≫</t>
  </si>
  <si>
    <t>≪女子ダブルス横並び≫</t>
  </si>
  <si>
    <t>於　大分市営駄ノ原テニスコート</t>
  </si>
  <si>
    <t>於　大分市営駄ノ原テニスコート</t>
  </si>
  <si>
    <t>）</t>
  </si>
  <si>
    <t>START</t>
  </si>
  <si>
    <t>AT</t>
  </si>
  <si>
    <t>FOLLOWED</t>
  </si>
  <si>
    <t>BY</t>
  </si>
  <si>
    <t>FOLLOWED</t>
  </si>
  <si>
    <t>BY</t>
  </si>
  <si>
    <t>日</t>
  </si>
  <si>
    <t>（</t>
  </si>
  <si>
    <t>2R</t>
  </si>
  <si>
    <t>QF</t>
  </si>
  <si>
    <t>QF</t>
  </si>
  <si>
    <t>第23回全国小学生テニス選手権大会　九州地域予選</t>
  </si>
  <si>
    <t>2005九州小学生ダブルス選手権大会</t>
  </si>
  <si>
    <t>2005/5/4～5</t>
  </si>
  <si>
    <t>2005/5/4～5/5</t>
  </si>
  <si>
    <t>水</t>
  </si>
  <si>
    <t>木</t>
  </si>
  <si>
    <t>小田原　敦志</t>
  </si>
  <si>
    <t>南里　直</t>
  </si>
  <si>
    <t>佐伯　直政</t>
  </si>
  <si>
    <t>永富　康太郎</t>
  </si>
  <si>
    <t>小田原</t>
  </si>
  <si>
    <t>敦志</t>
  </si>
  <si>
    <t>(福・守恒小6）</t>
  </si>
  <si>
    <t>(福・門司LTC）</t>
  </si>
  <si>
    <t>ｵﾀﾞﾜﾗ ｱﾂｼ</t>
  </si>
  <si>
    <t>南里</t>
  </si>
  <si>
    <t>直</t>
  </si>
  <si>
    <t>(福･宇美小6)</t>
  </si>
  <si>
    <t>(福・ﾌﾞﾗｲﾄﾃﾆｽｾﾝﾀｰ）</t>
  </si>
  <si>
    <t>ﾅﾝﾘ ｽﾅｵ</t>
  </si>
  <si>
    <t>佐藤</t>
  </si>
  <si>
    <t>宏太</t>
  </si>
  <si>
    <t>(宮・岡富小6）</t>
  </si>
  <si>
    <t>(宮・延岡ﾛｲﾔﾙTC）</t>
  </si>
  <si>
    <t>ｻﾄｳ ｺｳﾀ</t>
  </si>
  <si>
    <t>染矢</t>
  </si>
  <si>
    <t>和隆</t>
  </si>
  <si>
    <t>(宮･延岡西小5)</t>
  </si>
  <si>
    <t>(宮・延岡ﾛｲﾔﾙTC)</t>
  </si>
  <si>
    <t>ｿﾒﾔ ｶｽﾞﾀｶ</t>
  </si>
  <si>
    <t>内田</t>
  </si>
  <si>
    <t>浩史</t>
  </si>
  <si>
    <t>(大・境川小6）</t>
  </si>
  <si>
    <t>(大・B・J）</t>
  </si>
  <si>
    <t>ｳﾁﾀﾞ ﾋﾛｼ</t>
  </si>
  <si>
    <t>野口</t>
  </si>
  <si>
    <t>涼</t>
  </si>
  <si>
    <t>(大・大分大附小6）</t>
  </si>
  <si>
    <t>(大・大分Jr）</t>
  </si>
  <si>
    <t>ﾉｸﾞﾁ ﾘｮｳ</t>
  </si>
  <si>
    <t>田島</t>
  </si>
  <si>
    <t>義大</t>
  </si>
  <si>
    <t>(長･長崎大附小6)</t>
  </si>
  <si>
    <t>(長・ﾄﾚﾃﾞｨｱTC）</t>
  </si>
  <si>
    <t>ﾀｼﾞﾏ ﾖｼﾋﾛ</t>
  </si>
  <si>
    <t>野田</t>
  </si>
  <si>
    <t>哲平</t>
  </si>
  <si>
    <t>(長・高尾小5）</t>
  </si>
  <si>
    <t>ﾉﾀﾞ ﾃｯﾍﾟｲ</t>
  </si>
  <si>
    <t>池田</t>
  </si>
  <si>
    <t>智博</t>
  </si>
  <si>
    <t>(佐・久里小6）</t>
  </si>
  <si>
    <t>(佐・太閤TC）</t>
  </si>
  <si>
    <t>ｲｹﾀﾞ ﾄﾓﾋﾛ</t>
  </si>
  <si>
    <t>吉開</t>
  </si>
  <si>
    <t>健太</t>
  </si>
  <si>
    <t>(佐・大志小6）</t>
  </si>
  <si>
    <t>ﾖｼｶｲ ｹﾝﾀ</t>
  </si>
  <si>
    <t>河下</t>
  </si>
  <si>
    <t>祐輝</t>
  </si>
  <si>
    <t>(熊･帯山西小6)</t>
  </si>
  <si>
    <t>(熊･RKKﾙｰﾃﾞﾝｽTC)</t>
  </si>
  <si>
    <t>ｶﾜｼﾀ ﾕｳｷ</t>
  </si>
  <si>
    <t>木下</t>
  </si>
  <si>
    <t>浩樹</t>
  </si>
  <si>
    <t>(熊･若葉小6)</t>
  </si>
  <si>
    <t>ｷﾉｼﾀ ﾋﾛｷ</t>
  </si>
  <si>
    <t>新垣</t>
  </si>
  <si>
    <t>世良</t>
  </si>
  <si>
    <t>(沖･沢岻小6)</t>
  </si>
  <si>
    <t>(沖･沖縄TTC)</t>
  </si>
  <si>
    <t>ｱﾗｶｷ ｾｲﾗ</t>
  </si>
  <si>
    <t>寺田</t>
  </si>
  <si>
    <t>和矢</t>
  </si>
  <si>
    <t>(沖･ 潮平小6)</t>
  </si>
  <si>
    <t>ﾃﾗﾀﾞ ｶｽﾞﾔ</t>
  </si>
  <si>
    <t>小村</t>
  </si>
  <si>
    <t>拓也</t>
  </si>
  <si>
    <t>(宮・旭小6）</t>
  </si>
  <si>
    <t>ｺﾑﾗ ﾀｸﾔ</t>
  </si>
  <si>
    <t>伊藤</t>
  </si>
  <si>
    <t>孝史郎</t>
  </si>
  <si>
    <t>(宮・延岡小6）</t>
  </si>
  <si>
    <t>ｲﾄｳ ｺｳｼﾛｳ</t>
  </si>
  <si>
    <t>鮫島</t>
  </si>
  <si>
    <t>隼人</t>
  </si>
  <si>
    <t>ｻﾒｼﾞﾏ ﾊﾔﾄ</t>
  </si>
  <si>
    <t>平井</t>
  </si>
  <si>
    <t>尚輝</t>
  </si>
  <si>
    <t>(長･ﾄﾚﾃﾞｨｱTC)</t>
  </si>
  <si>
    <t>ﾋﾗｲ ﾅｵｷ</t>
  </si>
  <si>
    <t>大塚</t>
  </si>
  <si>
    <t>陽平</t>
  </si>
  <si>
    <t>(熊･湯出小5)</t>
  </si>
  <si>
    <t>(熊･長嶺TC)</t>
  </si>
  <si>
    <t>ｵｵﾂｶ ﾖｳﾍｲ</t>
  </si>
  <si>
    <t>成松</t>
  </si>
  <si>
    <t>智希</t>
  </si>
  <si>
    <t>(熊･西原小5)</t>
  </si>
  <si>
    <t>(熊・RKKルーデンスTC)</t>
  </si>
  <si>
    <t>ﾅﾘﾏﾂ ﾄﾓｷ</t>
  </si>
  <si>
    <t>齊藤</t>
  </si>
  <si>
    <t>直紀</t>
  </si>
  <si>
    <t xml:space="preserve">(鹿･重富小6) </t>
  </si>
  <si>
    <t>(鹿・白銀坂JrTC）</t>
  </si>
  <si>
    <t>ｻｲﾄｳ ﾅｵｷ</t>
  </si>
  <si>
    <t>北村</t>
  </si>
  <si>
    <t>翔太</t>
  </si>
  <si>
    <t xml:space="preserve">(鹿･加治木小6) </t>
  </si>
  <si>
    <t>ｷﾀﾑﾗ ｼｮｳﾀ</t>
  </si>
  <si>
    <t>徳田</t>
  </si>
  <si>
    <t>倫太郎</t>
  </si>
  <si>
    <t>(佐・赤松小6）</t>
  </si>
  <si>
    <t>(佐・佐賀GTC）</t>
  </si>
  <si>
    <t>ﾄｸﾀﾞ ﾘﾝﾀﾛｳ</t>
  </si>
  <si>
    <t>諸隈</t>
  </si>
  <si>
    <t>裕亮</t>
  </si>
  <si>
    <t>(佐・佐賀大附小5）</t>
  </si>
  <si>
    <t>(佐・佐賀GTC)</t>
  </si>
  <si>
    <t>ﾓﾛｸﾏ ﾕｳｽｹ</t>
  </si>
  <si>
    <t>白水</t>
  </si>
  <si>
    <t>涼佑</t>
  </si>
  <si>
    <t>(福・水城小6）</t>
  </si>
  <si>
    <t>ｼﾛｳｽﾞ ﾘｮｳｽｹ</t>
  </si>
  <si>
    <t>真澄</t>
  </si>
  <si>
    <t>(福・水城小4）</t>
  </si>
  <si>
    <t>ｼﾛｳｽﾞ ﾏｽﾐ</t>
  </si>
  <si>
    <t>志風</t>
  </si>
  <si>
    <t>友規</t>
  </si>
  <si>
    <t>(鹿･明和小5)</t>
  </si>
  <si>
    <t>(鹿･ｴﾙｸﾞ)</t>
  </si>
  <si>
    <t>ｼｶｾﾞ ﾕｳｷ</t>
  </si>
  <si>
    <t>芝原</t>
  </si>
  <si>
    <t>勝太</t>
  </si>
  <si>
    <t>(鹿･野里小6)</t>
  </si>
  <si>
    <t>(鹿･鹿屋Jr)</t>
  </si>
  <si>
    <t>ｼﾊﾞﾊﾗ ｼｮｳﾀ</t>
  </si>
  <si>
    <t>玉城</t>
  </si>
  <si>
    <t>翔平</t>
  </si>
  <si>
    <t>(沖・小禄南小4）</t>
  </si>
  <si>
    <t>ﾀﾏｷ ｼｮｳﾍｲ</t>
  </si>
  <si>
    <t>友寄</t>
  </si>
  <si>
    <t>慎之介</t>
  </si>
  <si>
    <t>(沖･琉球大附小5)</t>
  </si>
  <si>
    <t>(沖･宜野湾市ｽﾎﾟｰﾂ少年団)</t>
  </si>
  <si>
    <t>ﾄﾓﾖｾ ｼﾝﾉｽｹ</t>
  </si>
  <si>
    <t>佐伯</t>
  </si>
  <si>
    <t>直政</t>
  </si>
  <si>
    <t>(大・大分大附小６）</t>
  </si>
  <si>
    <t>(大･LOB．TA)</t>
  </si>
  <si>
    <t>ｻｲｷ ﾅｵﾏｻ</t>
  </si>
  <si>
    <t>永富</t>
  </si>
  <si>
    <t>康太郎</t>
  </si>
  <si>
    <t>(大・大平山小6）</t>
  </si>
  <si>
    <t>(大・LOB.TA）</t>
  </si>
  <si>
    <t>ﾅｶﾞﾄﾐ ｺｳﾀﾛｳ</t>
  </si>
  <si>
    <t>尊田　海司</t>
  </si>
  <si>
    <t>阿久根　靖明</t>
  </si>
  <si>
    <t>高橋　翼</t>
  </si>
  <si>
    <t>重山　裕紀</t>
  </si>
  <si>
    <t>寺園　さくら</t>
  </si>
  <si>
    <t>山田　純礼</t>
  </si>
  <si>
    <t>緒方　葉台子</t>
  </si>
  <si>
    <t>大森　詩織</t>
  </si>
  <si>
    <t>伊藤　衣里</t>
  </si>
  <si>
    <t>貴田　祥子</t>
  </si>
  <si>
    <t>松尾　楓</t>
  </si>
  <si>
    <t>吉原　早紀</t>
  </si>
  <si>
    <t>寺園</t>
  </si>
  <si>
    <t>寺園</t>
  </si>
  <si>
    <t>さくら</t>
  </si>
  <si>
    <t>(福･大野南小6)</t>
  </si>
  <si>
    <t>(福・筑紫野LTC）</t>
  </si>
  <si>
    <t>(福・筑紫野LTC）</t>
  </si>
  <si>
    <t>ﾃﾗｿﾞﾉ ｻｸﾗ</t>
  </si>
  <si>
    <t>山田</t>
  </si>
  <si>
    <t>山田</t>
  </si>
  <si>
    <t>純礼</t>
  </si>
  <si>
    <t>純礼</t>
  </si>
  <si>
    <t>(福･合川小6)</t>
  </si>
  <si>
    <t>ﾔﾏﾀﾞ ｽﾐﾚ</t>
  </si>
  <si>
    <t>西</t>
  </si>
  <si>
    <t>沙綾</t>
  </si>
  <si>
    <t>(宮・広瀬小6）</t>
  </si>
  <si>
    <t>(宮・ﾗｲｼﾞﾝｸﾞｻﾝ）</t>
  </si>
  <si>
    <t>(宮・ﾗｲｼﾞﾝｸﾞｻﾝ）</t>
  </si>
  <si>
    <t>ﾆｼ ｻｱﾔ</t>
  </si>
  <si>
    <t>井上</t>
  </si>
  <si>
    <t>井上</t>
  </si>
  <si>
    <t>愛咲子</t>
  </si>
  <si>
    <t>愛咲子</t>
  </si>
  <si>
    <t>(宮･広瀬小6)</t>
  </si>
  <si>
    <t>(宮･広瀬小6)</t>
  </si>
  <si>
    <t>(宮･ｼｰｶﾞｲｱTC)</t>
  </si>
  <si>
    <t>ｲﾉｳｴ ｱｻｺ</t>
  </si>
  <si>
    <t>玉城</t>
  </si>
  <si>
    <t>さくら</t>
  </si>
  <si>
    <t>(沖･小禄南小6)</t>
  </si>
  <si>
    <t>(沖・沖縄TTC)</t>
  </si>
  <si>
    <t>(沖・沖縄TTC)</t>
  </si>
  <si>
    <t>ﾀﾏｷ ｻｸﾗ</t>
  </si>
  <si>
    <t>下地</t>
  </si>
  <si>
    <t>麻奈</t>
  </si>
  <si>
    <t>麻奈</t>
  </si>
  <si>
    <t>(沖･識名小6)</t>
  </si>
  <si>
    <t>（沖・沖縄ＴＴＣ）</t>
  </si>
  <si>
    <t>ｼﾓｼﾞ ﾏﾅ</t>
  </si>
  <si>
    <t>甲斐</t>
  </si>
  <si>
    <t>甲斐</t>
  </si>
  <si>
    <t>優季</t>
  </si>
  <si>
    <t>優季</t>
  </si>
  <si>
    <t>(宮・大宮小6）</t>
  </si>
  <si>
    <t>(宮・大宮小6）</t>
  </si>
  <si>
    <t>ｶｲ ﾕｳｷ</t>
  </si>
  <si>
    <t>福留</t>
  </si>
  <si>
    <t>夏美</t>
  </si>
  <si>
    <t>(宮・加納小6）</t>
  </si>
  <si>
    <t>ﾌｸﾄﾞﾒ ﾅﾂﾐ</t>
  </si>
  <si>
    <t>松元</t>
  </si>
  <si>
    <t>松元</t>
  </si>
  <si>
    <t>彩良</t>
  </si>
  <si>
    <t>彩良</t>
  </si>
  <si>
    <t>(鹿･西陵小6)</t>
  </si>
  <si>
    <t>(鹿・TSS Jr）</t>
  </si>
  <si>
    <t>ﾏﾂﾓﾄ ｻﾗ</t>
  </si>
  <si>
    <t>鮫島</t>
  </si>
  <si>
    <t>千里</t>
  </si>
  <si>
    <t>(鹿･池田小6)</t>
  </si>
  <si>
    <t>(鹿・フジJr）</t>
  </si>
  <si>
    <t>ｻﾒｼﾏ ﾁｻﾄ</t>
  </si>
  <si>
    <t>川久保</t>
  </si>
  <si>
    <t>恵理</t>
  </si>
  <si>
    <t>(長･鹿町小5)</t>
  </si>
  <si>
    <t>(長･鹿町JrTC)</t>
  </si>
  <si>
    <t>ｶﾜｸﾎﾞ ｴﾘ</t>
  </si>
  <si>
    <t>江代</t>
  </si>
  <si>
    <t>江代</t>
  </si>
  <si>
    <t>純菜</t>
  </si>
  <si>
    <t>純菜</t>
  </si>
  <si>
    <t>(長･相浦西小4)</t>
  </si>
  <si>
    <t>(長･相浦西小4)</t>
  </si>
  <si>
    <t>(長･佐世保LTC)</t>
  </si>
  <si>
    <t>(長･佐世保LTC)</t>
  </si>
  <si>
    <t>ｴｼﾛ ｽﾐﾅ</t>
  </si>
  <si>
    <t>田崎</t>
  </si>
  <si>
    <t>莉那</t>
  </si>
  <si>
    <t>(熊･麦島小5)</t>
  </si>
  <si>
    <t>(熊･麦島小5)</t>
  </si>
  <si>
    <t>(熊・ｸﾗﾌﾞﾊｳｽJr)</t>
  </si>
  <si>
    <t>ﾀｻｷ ﾘﾅ</t>
  </si>
  <si>
    <t>高木</t>
  </si>
  <si>
    <t>朝香</t>
  </si>
  <si>
    <t>(熊･西原小5)</t>
  </si>
  <si>
    <t>(熊・RKKﾙｰﾃﾞﾝｽTC）</t>
  </si>
  <si>
    <t>(熊・RKKﾙｰﾃﾞﾝｽTC）</t>
  </si>
  <si>
    <t>ﾀｶｷ ｱｻｶ</t>
  </si>
  <si>
    <t>廣田</t>
  </si>
  <si>
    <t>廣田</t>
  </si>
  <si>
    <t>真帆</t>
  </si>
  <si>
    <t>真帆</t>
  </si>
  <si>
    <t>(佐・神野小6）</t>
  </si>
  <si>
    <t>(佐・神野小6）</t>
  </si>
  <si>
    <t>(佐・佐賀GTC）</t>
  </si>
  <si>
    <t>ﾋﾛﾀ ﾏﾎ</t>
  </si>
  <si>
    <t>大石</t>
  </si>
  <si>
    <t>花菜</t>
  </si>
  <si>
    <t>(佐･西唐津小6)</t>
  </si>
  <si>
    <t>(佐・ｲﾝﾌｨﾆﾃｨJr）</t>
  </si>
  <si>
    <t>ｵｵｲｼ ｶﾅ</t>
  </si>
  <si>
    <t>牧</t>
  </si>
  <si>
    <t>知里</t>
  </si>
  <si>
    <t>(大･明野北小6)</t>
  </si>
  <si>
    <t>(大・LOB.TA)</t>
  </si>
  <si>
    <t>ﾏｷ ﾁｻﾄ</t>
  </si>
  <si>
    <t>山下</t>
  </si>
  <si>
    <t>山下</t>
  </si>
  <si>
    <t>智代</t>
  </si>
  <si>
    <t>(大･判田小5)</t>
  </si>
  <si>
    <t>ﾔﾏｼﾀ ﾄﾓﾖ</t>
  </si>
  <si>
    <t>塚本</t>
  </si>
  <si>
    <t>塚本</t>
  </si>
  <si>
    <t>佳菜</t>
  </si>
  <si>
    <t>佳菜</t>
  </si>
  <si>
    <t>(福･福岡雙葉小6)</t>
  </si>
  <si>
    <t>(福・春日西TC）</t>
  </si>
  <si>
    <t>(福・春日西TC）</t>
  </si>
  <si>
    <t>ﾂｶﾓﾄ ｶﾅ</t>
  </si>
  <si>
    <t>城崎</t>
  </si>
  <si>
    <t>綾花</t>
  </si>
  <si>
    <t>綾花</t>
  </si>
  <si>
    <t>(福･水城小6)</t>
  </si>
  <si>
    <t>(福・ﾌﾞﾗｲﾄﾃﾆｽｾﾝﾀｰ）</t>
  </si>
  <si>
    <t>ｼﾞｮｳｻﾞｷ ｱﾔｶ</t>
  </si>
  <si>
    <t>平田</t>
  </si>
  <si>
    <t>詩乃</t>
  </si>
  <si>
    <t>(沖･小禄南小5)</t>
  </si>
  <si>
    <t>(沖･沖縄TTC)</t>
  </si>
  <si>
    <t>ﾋﾗﾀ ｼﾉ</t>
  </si>
  <si>
    <t>友寄</t>
  </si>
  <si>
    <t>恵理佳</t>
  </si>
  <si>
    <t>(沖･大本小4)</t>
  </si>
  <si>
    <t>ﾄﾓﾖｾ ｴﾘｶ</t>
  </si>
  <si>
    <t>佐藤</t>
  </si>
  <si>
    <t>愛里</t>
  </si>
  <si>
    <t>愛里</t>
  </si>
  <si>
    <t>(大･大平山小6)</t>
  </si>
  <si>
    <t>(大･大平山小6)</t>
  </si>
  <si>
    <t>(大･樹の里TC)</t>
  </si>
  <si>
    <t>ｻﾄｳ ｱｲﾘ</t>
  </si>
  <si>
    <t>円本</t>
  </si>
  <si>
    <t>円本</t>
  </si>
  <si>
    <t>彩央里</t>
  </si>
  <si>
    <t>彩央里</t>
  </si>
  <si>
    <t>(大･賀来小5)</t>
  </si>
  <si>
    <t>(大・大分Jr）</t>
  </si>
  <si>
    <t>ｴﾝﾓﾄ ｻｵﾘ</t>
  </si>
  <si>
    <t>大坪</t>
  </si>
  <si>
    <t>大坪</t>
  </si>
  <si>
    <t>慧美</t>
  </si>
  <si>
    <t>慧美</t>
  </si>
  <si>
    <t>(長･相浦西小6)</t>
  </si>
  <si>
    <t>(長・SNTC）</t>
  </si>
  <si>
    <t>(長・SNTC）</t>
  </si>
  <si>
    <t>ｵｵﾂﾎﾞ ｻﾄﾐ</t>
  </si>
  <si>
    <t>岩崎</t>
  </si>
  <si>
    <t>岩崎</t>
  </si>
  <si>
    <t>真美</t>
  </si>
  <si>
    <t>真美</t>
  </si>
  <si>
    <t>(長･小佐世保小6)</t>
  </si>
  <si>
    <t>(長･小佐世保小6)</t>
  </si>
  <si>
    <t>(長･SNTC)</t>
  </si>
  <si>
    <t>(長･SNTC)</t>
  </si>
  <si>
    <t>ｲﾜｻｷ ﾏﾐ</t>
  </si>
  <si>
    <t>真輝</t>
  </si>
  <si>
    <t>(福･日の出小6)</t>
  </si>
  <si>
    <t>ﾔﾏｼﾀ ﾏｷ</t>
  </si>
  <si>
    <t>七海</t>
  </si>
  <si>
    <t>七海</t>
  </si>
  <si>
    <t>(福･大宰府西小6)</t>
  </si>
  <si>
    <t>ｲﾉｳｴ ﾅﾅﾐ</t>
  </si>
  <si>
    <t>大田黒</t>
  </si>
  <si>
    <t>秋奈</t>
  </si>
  <si>
    <t>秋奈</t>
  </si>
  <si>
    <t>(熊･日吉東小6)</t>
  </si>
  <si>
    <t>ｵｵﾀｸﾞﾛ ｱｷﾅ</t>
  </si>
  <si>
    <t>小石</t>
  </si>
  <si>
    <t>妃呂子</t>
  </si>
  <si>
    <t>(熊･当尾小6)</t>
  </si>
  <si>
    <t>ｺｲｼ ﾋﾛｺ</t>
  </si>
  <si>
    <t>緒方</t>
  </si>
  <si>
    <t>葉台子</t>
  </si>
  <si>
    <t>(佐・佐賀大附小6）</t>
  </si>
  <si>
    <t>(佐・佐賀大附小6）</t>
  </si>
  <si>
    <t>(佐・ｳｨﾝﾌﾞﾙﾄﾞﾝ九州）</t>
  </si>
  <si>
    <t>ｵｶﾞﾀ ﾊｲﾈ</t>
  </si>
  <si>
    <t>大森</t>
  </si>
  <si>
    <t>詩織</t>
  </si>
  <si>
    <t>(佐・鍋島小6）</t>
  </si>
  <si>
    <t>ｵｵﾓﾘ ｼｵﾘ</t>
  </si>
  <si>
    <t>大坪　慧美</t>
  </si>
  <si>
    <t>谷口　遥</t>
  </si>
  <si>
    <t>梶谷　桜舞</t>
  </si>
  <si>
    <t>松永　さやこ</t>
  </si>
  <si>
    <t>宮地　真知香</t>
  </si>
  <si>
    <t>福留　夏美</t>
  </si>
  <si>
    <t>平田　詩乃</t>
  </si>
  <si>
    <t>山口　楓也</t>
  </si>
  <si>
    <t>徳田　倫太郎</t>
  </si>
  <si>
    <t>高橋　一希</t>
  </si>
  <si>
    <t>吉開　健太</t>
  </si>
  <si>
    <t>島添　陸</t>
  </si>
  <si>
    <t>齊藤　直紀</t>
  </si>
  <si>
    <t>井上　敬博</t>
  </si>
  <si>
    <t>(長・相浦西小6）</t>
  </si>
  <si>
    <t>ｵｵﾂﾎﾞ ｻﾄﾐ</t>
  </si>
  <si>
    <t>(鹿・西陵小6）</t>
  </si>
  <si>
    <t>(鹿・ＴＳＳ　Ｊｒ）</t>
  </si>
  <si>
    <t>ﾏﾂﾓﾄ ｻﾗ</t>
  </si>
  <si>
    <t>吉住</t>
  </si>
  <si>
    <t>真希</t>
  </si>
  <si>
    <t>(福・城南小6）</t>
  </si>
  <si>
    <t>(福・TTA　TS）</t>
  </si>
  <si>
    <t>ﾖｼｽﾞﾐ ﾏｷ</t>
  </si>
  <si>
    <t>下地</t>
  </si>
  <si>
    <t>(沖･識名小6)</t>
  </si>
  <si>
    <t>ｼﾓｼﾞ ﾏﾈ</t>
  </si>
  <si>
    <t>ｶｲ ﾕｳｷ</t>
  </si>
  <si>
    <t>さくら</t>
  </si>
  <si>
    <t>(沖・小禄南小6）</t>
  </si>
  <si>
    <t>ﾀﾏｷ ｻｸﾗ</t>
  </si>
  <si>
    <t>首藤</t>
  </si>
  <si>
    <t>美珠妃</t>
  </si>
  <si>
    <t>(大･明野北小6)</t>
  </si>
  <si>
    <t>(大･Ｏ．ＴＣ)</t>
  </si>
  <si>
    <t>ｼｭﾄｳ ﾐｽﾞｷ</t>
  </si>
  <si>
    <t>ﾋﾛﾀ ﾏﾎ</t>
  </si>
  <si>
    <t>梶谷</t>
  </si>
  <si>
    <t>桜舞</t>
  </si>
  <si>
    <t>(大・大分大附小6）</t>
  </si>
  <si>
    <t>ｶｼﾞﾀﾆ ﾛﾌﾞ</t>
  </si>
  <si>
    <t>(福・大宰府西小6）</t>
  </si>
  <si>
    <t>(福･筑紫野LTC)</t>
  </si>
  <si>
    <t>ｲﾉｳｴ ﾅﾅﾐ</t>
  </si>
  <si>
    <t>(大・賀来小5)</t>
  </si>
  <si>
    <t>ｴﾝﾓﾄ ｻｵﾘ</t>
  </si>
  <si>
    <t>城﨑</t>
  </si>
  <si>
    <t>(福・水城小6）</t>
  </si>
  <si>
    <t>ｼﾞｮｳｻﾞｷ ｱﾔｶ</t>
  </si>
  <si>
    <t>川野</t>
  </si>
  <si>
    <t>桃華</t>
  </si>
  <si>
    <t>(大･大分大附小6)</t>
  </si>
  <si>
    <t>(大･LOB．TA)</t>
  </si>
  <si>
    <t>ｶﾜﾉ ﾓﾓｶ</t>
  </si>
  <si>
    <t>(福・雙葉小6）</t>
  </si>
  <si>
    <t>ﾂｶﾓﾄ ｶﾅ</t>
  </si>
  <si>
    <t>ｴｼﾛ ｽﾐﾅ</t>
  </si>
  <si>
    <t>宮地</t>
  </si>
  <si>
    <t>真知香</t>
  </si>
  <si>
    <t>(福・海青小6）</t>
  </si>
  <si>
    <t>ﾐﾔｼﾞ ﾏﾁｶ</t>
  </si>
  <si>
    <t>(福・合川小6）</t>
  </si>
  <si>
    <t>ﾔﾏﾀﾞ ｽﾐﾚ</t>
  </si>
  <si>
    <t>(熊・RKKﾙｰﾃﾞﾝｽＴＣ）</t>
  </si>
  <si>
    <t>浮辺</t>
  </si>
  <si>
    <t>千秋</t>
  </si>
  <si>
    <t>(鹿・知覧小6）</t>
  </si>
  <si>
    <t>(鹿・知覧ﾃﾆｽの森）</t>
  </si>
  <si>
    <t>ｳｷﾍﾞ ﾁｱｷ</t>
  </si>
  <si>
    <t>田崎</t>
  </si>
  <si>
    <t>莉那</t>
  </si>
  <si>
    <t>(熊・ｸﾗﾌﾞﾊｳｽ Jr）</t>
  </si>
  <si>
    <t>ﾀｻｷ ﾘﾅ</t>
  </si>
  <si>
    <t>里佳</t>
  </si>
  <si>
    <t>(長･長崎大附小6)</t>
  </si>
  <si>
    <t>ﾔﾏﾀﾞ ﾘｶ</t>
  </si>
  <si>
    <t>馬場</t>
  </si>
  <si>
    <t>早莉</t>
  </si>
  <si>
    <t>(鹿･池田小5)</t>
  </si>
  <si>
    <t>ﾊﾞﾊﾞ ｻﾘ</t>
  </si>
  <si>
    <t>実美</t>
  </si>
  <si>
    <t>(大・大分大附小4）</t>
  </si>
  <si>
    <t>(大・ＬＯＢ．ＴＡ)</t>
  </si>
  <si>
    <t>ｻｲｷ ﾐﾐ</t>
  </si>
  <si>
    <t>松永</t>
  </si>
  <si>
    <t>さやこ</t>
  </si>
  <si>
    <t>(福・大川小6）</t>
  </si>
  <si>
    <t>(福・九州国際TC）</t>
  </si>
  <si>
    <t>ﾏﾂﾅｶﾞ ｻﾔｺ</t>
  </si>
  <si>
    <t>(福・大野南小6）</t>
  </si>
  <si>
    <t>ﾃﾗｿﾞﾉ ｻｸﾗ</t>
  </si>
  <si>
    <t>ｲﾜｻｷ ﾏﾐ</t>
  </si>
  <si>
    <t>松尾</t>
  </si>
  <si>
    <t>楓</t>
  </si>
  <si>
    <t>(佐・I．D．S）</t>
  </si>
  <si>
    <t>ﾏﾂｵ ｶｴﾃﾞ</t>
  </si>
  <si>
    <t>真輝</t>
  </si>
  <si>
    <t>(福・日の出小6）</t>
  </si>
  <si>
    <t>ﾔﾏｼﾀ ﾏｷ</t>
  </si>
  <si>
    <t>(宮・ｼｰｶﾞｲｱTC）</t>
  </si>
  <si>
    <t>ｲﾉｳｴ ｱｻｺ</t>
  </si>
  <si>
    <t>(大･樹の里ＴＣ)</t>
  </si>
  <si>
    <t>ｻﾄｳ ｱｲﾘ</t>
  </si>
  <si>
    <t>大田黒</t>
  </si>
  <si>
    <t>(熊・日吉東小6）</t>
  </si>
  <si>
    <t>ｵｵﾀｸﾞﾛ ｱｷﾅ</t>
  </si>
  <si>
    <t>谷口</t>
  </si>
  <si>
    <t>遥</t>
  </si>
  <si>
    <t>(福・大谷小6）</t>
  </si>
  <si>
    <t>(福・TiBi はるか）</t>
  </si>
  <si>
    <t>ﾀﾆｸﾞﾁ ﾊﾙｶ</t>
  </si>
  <si>
    <t>山口</t>
  </si>
  <si>
    <t>颯也</t>
  </si>
  <si>
    <t>(長・精道三川台小5）</t>
  </si>
  <si>
    <t>(長・精道三川台小）</t>
  </si>
  <si>
    <t>ﾔﾏｸﾞﾁ ｿｳﾔ</t>
  </si>
  <si>
    <t>(沖･潮平小6)</t>
  </si>
  <si>
    <t>(沖・沖縄ＴＴＣ）</t>
  </si>
  <si>
    <t>坂口</t>
  </si>
  <si>
    <t>豪</t>
  </si>
  <si>
    <t>(福・開小6）</t>
  </si>
  <si>
    <t>(福･柳川ｳｨｽﾃﾘｱJr)</t>
  </si>
  <si>
    <t>ｻｶｸﾞﾁ ｺﾞｳ</t>
  </si>
  <si>
    <t>(福・水城小4）</t>
  </si>
  <si>
    <t>岩本</t>
  </si>
  <si>
    <t>桂</t>
  </si>
  <si>
    <t>（佐・基里小６）</t>
  </si>
  <si>
    <t>(佐・ﾌｧｲﾝﾋﾙｽﾞTC)</t>
  </si>
  <si>
    <t>ｲﾜﾓﾄ ｹｲ</t>
  </si>
  <si>
    <t>河下</t>
  </si>
  <si>
    <t>（熊・RＫＫﾙｰﾃﾞﾝｽTC)</t>
  </si>
  <si>
    <t>(佐・久里小6）</t>
  </si>
  <si>
    <t>尊田</t>
  </si>
  <si>
    <t>海司</t>
  </si>
  <si>
    <t>(福・国分小6）</t>
  </si>
  <si>
    <t>ｿﾝﾀﾞ ｶｲｼﾞ</t>
  </si>
  <si>
    <t>(長・高尾小5）</t>
  </si>
  <si>
    <t>(長・ﾄﾚﾃﾞｨｱTC)</t>
  </si>
  <si>
    <t>(鹿・ｴﾙｸﾞ)</t>
  </si>
  <si>
    <t>青山</t>
  </si>
  <si>
    <t>悠希</t>
  </si>
  <si>
    <t>(長・御館山小6）</t>
  </si>
  <si>
    <t>(長・スガTS）</t>
  </si>
  <si>
    <t>ｱｵﾔﾏ ﾕｳｷ</t>
  </si>
  <si>
    <t>(鹿・鹿屋ＪｒＴＣ）</t>
  </si>
  <si>
    <t>(熊･湯出小5)</t>
  </si>
  <si>
    <t>(熊・長嶺ＴＣ）</t>
  </si>
  <si>
    <t>祐太</t>
  </si>
  <si>
    <t>(福･須恵第一小6)</t>
  </si>
  <si>
    <t>(福･九州国際TC)</t>
  </si>
  <si>
    <t>ｻﾄｳ ﾕｳﾀ</t>
  </si>
  <si>
    <t>智希</t>
  </si>
  <si>
    <t>(大・境川小6）</t>
  </si>
  <si>
    <t>(大・B.J）</t>
  </si>
  <si>
    <t>高橋</t>
  </si>
  <si>
    <t>一希</t>
  </si>
  <si>
    <t>(福・高須小6）</t>
  </si>
  <si>
    <t>(福・北九州ｳｴｽﾄ）</t>
  </si>
  <si>
    <t>ﾀｶﾊｼ ｲｯｷ</t>
  </si>
  <si>
    <t>世良</t>
  </si>
  <si>
    <t>(沖･沢岻小6)</t>
  </si>
  <si>
    <t>古賀</t>
  </si>
  <si>
    <t>大輝</t>
  </si>
  <si>
    <t>(鹿･東谷山小5)</t>
  </si>
  <si>
    <t>(鹿･知覧テニスの森)</t>
  </si>
  <si>
    <t>ｺｶﾞ ﾀﾞｲｷ</t>
  </si>
  <si>
    <t>(福・宇美小6）</t>
  </si>
  <si>
    <t>重山</t>
  </si>
  <si>
    <t>裕紀</t>
  </si>
  <si>
    <t>(宮･梅北小6)</t>
  </si>
  <si>
    <t>(宮･ﾁｰﾑ村雲)</t>
  </si>
  <si>
    <t>ｼｹﾞﾔﾏ ﾕｳｷ</t>
  </si>
  <si>
    <t>佐々木</t>
  </si>
  <si>
    <t>優作</t>
  </si>
  <si>
    <t>(福・御幸小6）</t>
  </si>
  <si>
    <t>(福・愛日園TC）</t>
  </si>
  <si>
    <t>ｻｻｷ ﾕｳｻｸ</t>
  </si>
  <si>
    <t>義大</t>
  </si>
  <si>
    <t>(長・長崎大附小6）</t>
  </si>
  <si>
    <t>(佐・赤松小6）</t>
  </si>
  <si>
    <t>高木</t>
  </si>
  <si>
    <t>朝香</t>
  </si>
  <si>
    <t>ﾀｶｷ ｱｻｶ</t>
  </si>
  <si>
    <t>小石　妃呂子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</si>
</sst>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5.5"/>
      <color indexed="12"/>
      <name val="ＭＳ 明朝"/>
      <family val="1"/>
    </font>
    <font>
      <u val="single"/>
      <sz val="5.5"/>
      <color indexed="36"/>
      <name val="ＭＳ 明朝"/>
      <family val="1"/>
    </font>
    <font>
      <b/>
      <i/>
      <sz val="3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6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b/>
      <i/>
      <sz val="14"/>
      <name val="ＭＳ 明朝"/>
      <family val="1"/>
    </font>
    <font>
      <sz val="10"/>
      <name val="Arial"/>
      <family val="2"/>
    </font>
    <font>
      <sz val="6"/>
      <name val="Osaka"/>
      <family val="3"/>
    </font>
    <font>
      <sz val="10"/>
      <name val="ＭＳ 明朝"/>
      <family val="1"/>
    </font>
    <font>
      <b/>
      <i/>
      <sz val="16"/>
      <name val="ＭＳ 明朝"/>
      <family val="1"/>
    </font>
    <font>
      <sz val="12"/>
      <color indexed="9"/>
      <name val="ＭＳ 明朝"/>
      <family val="1"/>
    </font>
    <font>
      <b/>
      <i/>
      <u val="single"/>
      <sz val="28"/>
      <name val="ＭＳ 明朝"/>
      <family val="1"/>
    </font>
    <font>
      <b/>
      <i/>
      <sz val="22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i/>
      <u val="single"/>
      <sz val="48"/>
      <name val="ＭＳ 明朝"/>
      <family val="1"/>
    </font>
    <font>
      <b/>
      <i/>
      <sz val="11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i/>
      <sz val="10"/>
      <name val="ＭＳ 明朝"/>
      <family val="1"/>
    </font>
    <font>
      <i/>
      <sz val="16"/>
      <name val="ＭＳ 明朝"/>
      <family val="1"/>
    </font>
    <font>
      <i/>
      <sz val="14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b/>
      <sz val="18"/>
      <name val="ＭＳ ゴシック"/>
      <family val="3"/>
    </font>
    <font>
      <b/>
      <u val="single"/>
      <sz val="11"/>
      <name val="ＭＳ 明朝"/>
      <family val="1"/>
    </font>
    <font>
      <b/>
      <u val="single"/>
      <sz val="11"/>
      <name val="ＭＳ ゴシック"/>
      <family val="3"/>
    </font>
    <font>
      <sz val="10"/>
      <name val="ＭＳ ゴシック"/>
      <family val="3"/>
    </font>
    <font>
      <u val="single"/>
      <sz val="10"/>
      <name val="ＭＳ 明朝"/>
      <family val="1"/>
    </font>
    <font>
      <sz val="10"/>
      <color indexed="9"/>
      <name val="ＭＳ 明朝"/>
      <family val="1"/>
    </font>
    <font>
      <b/>
      <i/>
      <sz val="18"/>
      <name val="ＭＳ 明朝"/>
      <family val="1"/>
    </font>
    <font>
      <sz val="10"/>
      <color indexed="9"/>
      <name val="ＭＳ Ｐ明朝"/>
      <family val="1"/>
    </font>
    <font>
      <sz val="11"/>
      <name val="ＭＳ ＰＲゴシック"/>
      <family val="3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dashDot"/>
    </border>
    <border>
      <left>
        <color indexed="63"/>
      </left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  <border>
      <left>
        <color indexed="63"/>
      </left>
      <right style="medium"/>
      <top style="hair"/>
      <bottom style="dashDot"/>
    </border>
    <border>
      <left style="medium"/>
      <right>
        <color indexed="63"/>
      </right>
      <top style="hair"/>
      <bottom style="dashDot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Dot"/>
      <bottom style="dashed"/>
    </border>
    <border>
      <left>
        <color indexed="63"/>
      </left>
      <right style="thin"/>
      <top style="dashDot"/>
      <bottom style="dashed"/>
    </border>
    <border>
      <left>
        <color indexed="63"/>
      </left>
      <right style="medium"/>
      <top style="dashDot"/>
      <bottom style="dashed"/>
    </border>
    <border>
      <left>
        <color indexed="63"/>
      </left>
      <right>
        <color indexed="63"/>
      </right>
      <top style="dashDot"/>
      <bottom style="dashed"/>
    </border>
    <border>
      <left style="medium"/>
      <right>
        <color indexed="63"/>
      </right>
      <top style="dashDot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2" applyFont="1">
      <alignment/>
      <protection/>
    </xf>
    <xf numFmtId="0" fontId="11" fillId="0" borderId="0" xfId="22" applyFont="1" applyAlignment="1">
      <alignment horizontal="right"/>
      <protection/>
    </xf>
    <xf numFmtId="14" fontId="10" fillId="0" borderId="0" xfId="22" applyNumberFormat="1" applyFont="1" applyAlignment="1" applyProtection="1">
      <alignment horizontal="right"/>
      <protection locked="0"/>
    </xf>
    <xf numFmtId="0" fontId="17" fillId="0" borderId="0" xfId="21" applyNumberFormat="1" applyFont="1" applyAlignment="1">
      <alignment horizontal="center" vertical="center"/>
      <protection/>
    </xf>
    <xf numFmtId="0" fontId="17" fillId="0" borderId="0" xfId="21" applyNumberFormat="1" applyFont="1" applyBorder="1" applyAlignment="1">
      <alignment horizontal="center" vertical="center"/>
      <protection/>
    </xf>
    <xf numFmtId="0" fontId="14" fillId="0" borderId="0" xfId="21" applyNumberFormat="1" applyFont="1" applyBorder="1" applyAlignment="1">
      <alignment horizontal="center"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8" fillId="0" borderId="1" xfId="21" applyNumberFormat="1" applyFont="1" applyBorder="1" applyAlignment="1">
      <alignment horizontal="center" vertical="center"/>
      <protection/>
    </xf>
    <xf numFmtId="0" fontId="13" fillId="0" borderId="2" xfId="21" applyNumberFormat="1" applyFont="1" applyBorder="1" applyAlignment="1">
      <alignment horizontal="center" vertical="center"/>
      <protection/>
    </xf>
    <xf numFmtId="0" fontId="13" fillId="0" borderId="0" xfId="21" applyNumberFormat="1" applyFont="1" applyAlignment="1">
      <alignment horizontal="center" vertical="center"/>
      <protection/>
    </xf>
    <xf numFmtId="0" fontId="13" fillId="0" borderId="3" xfId="21" applyNumberFormat="1" applyFont="1" applyBorder="1" applyAlignment="1">
      <alignment horizontal="center" vertical="center"/>
      <protection/>
    </xf>
    <xf numFmtId="0" fontId="13" fillId="0" borderId="4" xfId="21" applyNumberFormat="1" applyFont="1" applyBorder="1" applyAlignment="1">
      <alignment horizontal="center" vertical="center"/>
      <protection/>
    </xf>
    <xf numFmtId="0" fontId="7" fillId="0" borderId="4" xfId="21" applyNumberFormat="1" applyFont="1" applyBorder="1" applyAlignment="1">
      <alignment horizontal="center" vertical="center"/>
      <protection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7" fillId="0" borderId="8" xfId="21" applyNumberFormat="1" applyFont="1" applyBorder="1" applyAlignment="1">
      <alignment horizontal="center" vertical="center"/>
      <protection/>
    </xf>
    <xf numFmtId="0" fontId="7" fillId="0" borderId="9" xfId="21" applyNumberFormat="1" applyFont="1" applyBorder="1" applyAlignment="1">
      <alignment horizontal="center" vertical="center"/>
      <protection/>
    </xf>
    <xf numFmtId="0" fontId="7" fillId="0" borderId="10" xfId="21" applyNumberFormat="1" applyFont="1" applyBorder="1" applyAlignment="1">
      <alignment horizontal="center" vertical="center"/>
      <protection/>
    </xf>
    <xf numFmtId="0" fontId="7" fillId="0" borderId="11" xfId="21" applyNumberFormat="1" applyFont="1" applyBorder="1" applyAlignment="1">
      <alignment horizontal="center" vertical="center"/>
      <protection/>
    </xf>
    <xf numFmtId="0" fontId="7" fillId="0" borderId="12" xfId="21" applyNumberFormat="1" applyFont="1" applyBorder="1" applyAlignment="1">
      <alignment horizontal="center" vertical="center"/>
      <protection/>
    </xf>
    <xf numFmtId="0" fontId="11" fillId="0" borderId="0" xfId="21" applyNumberFormat="1" applyFont="1" applyAlignment="1">
      <alignment horizontal="center"/>
      <protection/>
    </xf>
    <xf numFmtId="0" fontId="11" fillId="0" borderId="0" xfId="21" applyNumberFormat="1" applyFont="1" applyBorder="1" applyAlignment="1">
      <alignment horizontal="center"/>
      <protection/>
    </xf>
    <xf numFmtId="0" fontId="11" fillId="0" borderId="13" xfId="21" applyNumberFormat="1" applyFont="1" applyBorder="1" applyAlignment="1">
      <alignment horizontal="center"/>
      <protection/>
    </xf>
    <xf numFmtId="0" fontId="18" fillId="0" borderId="13" xfId="21" applyNumberFormat="1" applyFont="1" applyBorder="1" applyAlignment="1">
      <alignment horizontal="center"/>
      <protection/>
    </xf>
    <xf numFmtId="0" fontId="13" fillId="0" borderId="14" xfId="21" applyNumberFormat="1" applyFont="1" applyBorder="1" applyAlignment="1">
      <alignment horizontal="left" vertical="center"/>
      <protection/>
    </xf>
    <xf numFmtId="0" fontId="19" fillId="0" borderId="15" xfId="21" applyNumberFormat="1" applyFont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19" fillId="0" borderId="16" xfId="21" applyNumberFormat="1" applyFont="1" applyBorder="1" applyAlignment="1">
      <alignment horizontal="center" vertical="center"/>
      <protection/>
    </xf>
    <xf numFmtId="0" fontId="13" fillId="0" borderId="17" xfId="21" applyNumberFormat="1" applyFont="1" applyBorder="1" applyAlignment="1">
      <alignment horizontal="left" vertical="center"/>
      <protection/>
    </xf>
    <xf numFmtId="0" fontId="13" fillId="0" borderId="18" xfId="21" applyNumberFormat="1" applyFont="1" applyBorder="1" applyAlignment="1">
      <alignment horizontal="center" vertical="center"/>
      <protection/>
    </xf>
    <xf numFmtId="0" fontId="13" fillId="0" borderId="19" xfId="21" applyNumberFormat="1" applyFont="1" applyBorder="1" applyAlignment="1">
      <alignment horizontal="center" vertical="center"/>
      <protection/>
    </xf>
    <xf numFmtId="0" fontId="13" fillId="0" borderId="20" xfId="21" applyNumberFormat="1" applyFont="1" applyBorder="1" applyAlignment="1">
      <alignment horizontal="left" vertical="center"/>
      <protection/>
    </xf>
    <xf numFmtId="0" fontId="13" fillId="0" borderId="21" xfId="21" applyNumberFormat="1" applyFont="1" applyBorder="1" applyAlignment="1">
      <alignment horizontal="left" vertical="center"/>
      <protection/>
    </xf>
    <xf numFmtId="0" fontId="13" fillId="0" borderId="22" xfId="21" applyNumberFormat="1" applyFont="1" applyBorder="1" applyAlignment="1">
      <alignment horizontal="center" vertical="center"/>
      <protection/>
    </xf>
    <xf numFmtId="0" fontId="11" fillId="0" borderId="13" xfId="21" applyNumberFormat="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19" fillId="0" borderId="24" xfId="21" applyNumberFormat="1" applyFont="1" applyBorder="1" applyAlignment="1">
      <alignment horizontal="center" vertical="center"/>
      <protection/>
    </xf>
    <xf numFmtId="0" fontId="13" fillId="0" borderId="25" xfId="21" applyNumberFormat="1" applyFont="1" applyBorder="1" applyAlignment="1">
      <alignment horizontal="left" vertical="center"/>
      <protection/>
    </xf>
    <xf numFmtId="0" fontId="13" fillId="0" borderId="26" xfId="21" applyNumberFormat="1" applyFont="1" applyBorder="1" applyAlignment="1">
      <alignment horizontal="left" vertical="center"/>
      <protection/>
    </xf>
    <xf numFmtId="0" fontId="13" fillId="0" borderId="27" xfId="21" applyNumberFormat="1" applyFont="1" applyBorder="1" applyAlignment="1">
      <alignment horizontal="center" vertical="center"/>
      <protection/>
    </xf>
    <xf numFmtId="0" fontId="13" fillId="0" borderId="7" xfId="21" applyNumberFormat="1" applyFont="1" applyBorder="1" applyAlignment="1">
      <alignment horizontal="left" vertical="center"/>
      <protection/>
    </xf>
    <xf numFmtId="0" fontId="7" fillId="0" borderId="27" xfId="21" applyNumberFormat="1" applyFont="1" applyBorder="1" applyAlignment="1">
      <alignment horizontal="center" vertical="center"/>
      <protection/>
    </xf>
    <xf numFmtId="0" fontId="7" fillId="0" borderId="28" xfId="21" applyNumberFormat="1" applyFont="1" applyBorder="1" applyAlignment="1">
      <alignment horizontal="center" vertical="center"/>
      <protection/>
    </xf>
    <xf numFmtId="0" fontId="7" fillId="0" borderId="8" xfId="21" applyNumberFormat="1" applyFont="1" applyBorder="1" applyAlignment="1">
      <alignment horizontal="center" vertical="center" shrinkToFit="1"/>
      <protection/>
    </xf>
    <xf numFmtId="0" fontId="7" fillId="0" borderId="29" xfId="21" applyNumberFormat="1" applyFont="1" applyBorder="1" applyAlignment="1">
      <alignment horizontal="center" vertical="center"/>
      <protection/>
    </xf>
    <xf numFmtId="0" fontId="7" fillId="0" borderId="30" xfId="21" applyNumberFormat="1" applyFont="1" applyBorder="1" applyAlignment="1">
      <alignment horizontal="center" vertical="center"/>
      <protection/>
    </xf>
    <xf numFmtId="0" fontId="7" fillId="0" borderId="31" xfId="21" applyNumberFormat="1" applyFont="1" applyBorder="1" applyAlignment="1">
      <alignment horizontal="center" vertical="center"/>
      <protection/>
    </xf>
    <xf numFmtId="0" fontId="7" fillId="0" borderId="32" xfId="21" applyNumberFormat="1" applyFont="1" applyFill="1" applyBorder="1" applyAlignment="1">
      <alignment horizontal="center" vertical="center"/>
      <protection/>
    </xf>
    <xf numFmtId="0" fontId="7" fillId="0" borderId="33" xfId="21" applyNumberFormat="1" applyFont="1" applyBorder="1" applyAlignment="1">
      <alignment horizontal="center" vertical="center"/>
      <protection/>
    </xf>
    <xf numFmtId="0" fontId="7" fillId="0" borderId="32" xfId="21" applyNumberFormat="1" applyFont="1" applyBorder="1" applyAlignment="1">
      <alignment horizontal="center" vertical="center"/>
      <protection/>
    </xf>
    <xf numFmtId="0" fontId="7" fillId="0" borderId="34" xfId="21" applyNumberFormat="1" applyFont="1" applyBorder="1" applyAlignment="1">
      <alignment horizontal="center" vertical="center"/>
      <protection/>
    </xf>
    <xf numFmtId="0" fontId="13" fillId="0" borderId="32" xfId="21" applyNumberFormat="1" applyFont="1" applyBorder="1" applyAlignment="1">
      <alignment horizontal="center" vertical="center"/>
      <protection/>
    </xf>
    <xf numFmtId="0" fontId="13" fillId="0" borderId="33" xfId="21" applyNumberFormat="1" applyFont="1" applyBorder="1" applyAlignment="1">
      <alignment horizontal="left" vertical="center"/>
      <protection/>
    </xf>
    <xf numFmtId="0" fontId="13" fillId="0" borderId="34" xfId="21" applyNumberFormat="1" applyFont="1" applyBorder="1" applyAlignment="1">
      <alignment horizontal="left" vertical="center"/>
      <protection/>
    </xf>
    <xf numFmtId="0" fontId="12" fillId="0" borderId="0" xfId="22" applyFont="1" applyAlignment="1">
      <alignment horizontal="right"/>
      <protection/>
    </xf>
    <xf numFmtId="0" fontId="21" fillId="0" borderId="0" xfId="21" applyNumberFormat="1" applyFont="1" applyAlignment="1">
      <alignment horizontal="center" vertical="center"/>
      <protection/>
    </xf>
    <xf numFmtId="0" fontId="21" fillId="0" borderId="0" xfId="21" applyNumberFormat="1" applyFont="1" applyBorder="1" applyAlignment="1">
      <alignment horizontal="center" vertical="center"/>
      <protection/>
    </xf>
    <xf numFmtId="0" fontId="22" fillId="0" borderId="0" xfId="21" applyNumberFormat="1" applyFont="1" applyAlignment="1">
      <alignment horizontal="center" vertical="center"/>
      <protection/>
    </xf>
    <xf numFmtId="0" fontId="23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20" fontId="12" fillId="0" borderId="4" xfId="21" applyNumberFormat="1" applyFont="1" applyBorder="1" applyAlignment="1">
      <alignment horizontal="center" vertical="center"/>
      <protection/>
    </xf>
    <xf numFmtId="0" fontId="24" fillId="0" borderId="0" xfId="21" applyNumberFormat="1" applyFont="1" applyBorder="1" applyAlignment="1">
      <alignment horizontal="left" vertical="center"/>
      <protection/>
    </xf>
    <xf numFmtId="0" fontId="7" fillId="0" borderId="18" xfId="21" applyNumberFormat="1" applyFont="1" applyBorder="1" applyAlignment="1">
      <alignment horizontal="left" vertical="center"/>
      <protection/>
    </xf>
    <xf numFmtId="0" fontId="25" fillId="0" borderId="0" xfId="22" applyFont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22" applyFont="1" applyAlignment="1">
      <alignment horizontal="right"/>
      <protection/>
    </xf>
    <xf numFmtId="0" fontId="9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 applyAlignment="1">
      <alignment horizontal="left"/>
      <protection/>
    </xf>
    <xf numFmtId="0" fontId="17" fillId="0" borderId="0" xfId="22" applyFont="1">
      <alignment/>
      <protection/>
    </xf>
    <xf numFmtId="0" fontId="17" fillId="0" borderId="0" xfId="22" applyFont="1" applyAlignment="1">
      <alignment shrinkToFit="1"/>
      <protection/>
    </xf>
    <xf numFmtId="0" fontId="26" fillId="0" borderId="0" xfId="22" applyFont="1" applyBorder="1" applyAlignment="1">
      <alignment shrinkToFit="1"/>
      <protection/>
    </xf>
    <xf numFmtId="0" fontId="26" fillId="0" borderId="0" xfId="22" applyFont="1" applyBorder="1" applyAlignment="1">
      <alignment/>
      <protection/>
    </xf>
    <xf numFmtId="0" fontId="27" fillId="0" borderId="0" xfId="0" applyFont="1" applyAlignment="1">
      <alignment/>
    </xf>
    <xf numFmtId="0" fontId="17" fillId="0" borderId="0" xfId="22" applyFont="1" applyBorder="1" applyAlignment="1">
      <alignment shrinkToFit="1"/>
      <protection/>
    </xf>
    <xf numFmtId="0" fontId="26" fillId="0" borderId="0" xfId="22" applyFont="1" applyFill="1" applyBorder="1" applyAlignment="1">
      <alignment shrinkToFit="1"/>
      <protection/>
    </xf>
    <xf numFmtId="0" fontId="26" fillId="0" borderId="0" xfId="22" applyFont="1" applyFill="1" applyBorder="1" applyAlignment="1">
      <alignment/>
      <protection/>
    </xf>
    <xf numFmtId="0" fontId="17" fillId="0" borderId="0" xfId="22" applyFont="1" applyBorder="1" applyAlignment="1">
      <alignment horizontal="center" shrinkToFit="1"/>
      <protection/>
    </xf>
    <xf numFmtId="0" fontId="17" fillId="0" borderId="0" xfId="22" applyFont="1" applyBorder="1">
      <alignment/>
      <protection/>
    </xf>
    <xf numFmtId="0" fontId="17" fillId="0" borderId="0" xfId="22" applyFont="1" applyAlignment="1">
      <alignment horizontal="right"/>
      <protection/>
    </xf>
    <xf numFmtId="0" fontId="17" fillId="0" borderId="0" xfId="22" applyFont="1" applyAlignment="1">
      <alignment horizontal="left"/>
      <protection/>
    </xf>
    <xf numFmtId="0" fontId="28" fillId="0" borderId="0" xfId="22" applyFont="1" applyAlignment="1">
      <alignment horizontal="center"/>
      <protection/>
    </xf>
    <xf numFmtId="0" fontId="17" fillId="0" borderId="0" xfId="22" applyFont="1" applyAlignment="1">
      <alignment horizontal="center"/>
      <protection/>
    </xf>
    <xf numFmtId="0" fontId="17" fillId="0" borderId="0" xfId="22" applyFont="1" applyAlignme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shrinkToFit="1"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shrinkToFit="1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left" shrinkToFi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shrinkToFi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9" fillId="0" borderId="0" xfId="22" applyFont="1" applyFill="1">
      <alignment/>
      <protection/>
    </xf>
    <xf numFmtId="0" fontId="17" fillId="0" borderId="0" xfId="0" applyFont="1" applyAlignment="1">
      <alignment horizontal="center" vertical="center" shrinkToFit="1"/>
    </xf>
    <xf numFmtId="0" fontId="17" fillId="0" borderId="0" xfId="22" applyFont="1" applyBorder="1" applyAlignment="1">
      <alignment horizontal="left" vertical="center" shrinkToFit="1"/>
      <protection/>
    </xf>
    <xf numFmtId="0" fontId="2" fillId="0" borderId="0" xfId="22" applyFont="1" applyBorder="1">
      <alignment/>
      <protection/>
    </xf>
    <xf numFmtId="0" fontId="31" fillId="0" borderId="0" xfId="22" applyFont="1">
      <alignment/>
      <protection/>
    </xf>
    <xf numFmtId="0" fontId="17" fillId="0" borderId="0" xfId="22" applyFont="1" applyBorder="1" applyAlignment="1">
      <alignment horizontal="center" vertical="center" shrinkToFit="1"/>
      <protection/>
    </xf>
    <xf numFmtId="0" fontId="2" fillId="0" borderId="0" xfId="0" applyFont="1" applyAlignment="1">
      <alignment/>
    </xf>
    <xf numFmtId="0" fontId="33" fillId="0" borderId="0" xfId="22" applyFont="1" applyAlignment="1">
      <alignment horizontal="left"/>
      <protection/>
    </xf>
    <xf numFmtId="0" fontId="8" fillId="0" borderId="0" xfId="22" applyFont="1" applyAlignment="1">
      <alignment horizontal="left"/>
      <protection/>
    </xf>
    <xf numFmtId="0" fontId="34" fillId="0" borderId="0" xfId="22" applyFont="1" applyAlignment="1">
      <alignment horizontal="left"/>
      <protection/>
    </xf>
    <xf numFmtId="0" fontId="31" fillId="0" borderId="0" xfId="22" applyFont="1" applyAlignment="1">
      <alignment horizontal="center"/>
      <protection/>
    </xf>
    <xf numFmtId="0" fontId="17" fillId="0" borderId="0" xfId="22" applyFont="1" applyBorder="1" applyAlignment="1">
      <alignment horizontal="left" shrinkToFit="1"/>
      <protection/>
    </xf>
    <xf numFmtId="0" fontId="17" fillId="0" borderId="0" xfId="22" applyFont="1" applyBorder="1" applyAlignment="1">
      <alignment/>
      <protection/>
    </xf>
    <xf numFmtId="0" fontId="34" fillId="0" borderId="0" xfId="22" applyFont="1" applyAlignment="1">
      <alignment horizontal="center"/>
      <protection/>
    </xf>
    <xf numFmtId="0" fontId="35" fillId="0" borderId="0" xfId="22" applyFont="1">
      <alignment/>
      <protection/>
    </xf>
    <xf numFmtId="0" fontId="36" fillId="0" borderId="0" xfId="0" applyFont="1" applyAlignment="1">
      <alignment/>
    </xf>
    <xf numFmtId="0" fontId="17" fillId="0" borderId="0" xfId="0" applyFont="1" applyBorder="1" applyAlignment="1">
      <alignment horizontal="center" vertical="center" shrinkToFit="1"/>
    </xf>
    <xf numFmtId="0" fontId="37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27" fillId="0" borderId="0" xfId="0" applyFont="1" applyFill="1" applyAlignment="1">
      <alignment/>
    </xf>
    <xf numFmtId="0" fontId="17" fillId="0" borderId="0" xfId="22" applyFont="1" applyFill="1">
      <alignment/>
      <protection/>
    </xf>
    <xf numFmtId="0" fontId="17" fillId="0" borderId="0" xfId="22" applyFont="1" applyFill="1" applyAlignment="1">
      <alignment shrinkToFit="1"/>
      <protection/>
    </xf>
    <xf numFmtId="0" fontId="17" fillId="0" borderId="0" xfId="22" applyFont="1" applyFill="1" applyBorder="1">
      <alignment/>
      <protection/>
    </xf>
    <xf numFmtId="0" fontId="32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17" fillId="0" borderId="6" xfId="22" applyFont="1" applyBorder="1" applyAlignment="1">
      <alignment horizontal="center" shrinkToFit="1"/>
      <protection/>
    </xf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17" fillId="2" borderId="0" xfId="22" applyFont="1" applyFill="1" applyAlignment="1">
      <alignment shrinkToFit="1"/>
      <protection/>
    </xf>
    <xf numFmtId="0" fontId="0" fillId="0" borderId="0" xfId="0" applyAlignment="1">
      <alignment/>
    </xf>
    <xf numFmtId="0" fontId="17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6" xfId="0" applyFont="1" applyBorder="1" applyAlignment="1">
      <alignment shrinkToFit="1"/>
    </xf>
    <xf numFmtId="0" fontId="17" fillId="0" borderId="6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5" xfId="22" applyFont="1" applyBorder="1">
      <alignment/>
      <protection/>
    </xf>
    <xf numFmtId="0" fontId="17" fillId="0" borderId="37" xfId="22" applyFont="1" applyBorder="1">
      <alignment/>
      <protection/>
    </xf>
    <xf numFmtId="0" fontId="17" fillId="0" borderId="36" xfId="22" applyFont="1" applyBorder="1">
      <alignment/>
      <protection/>
    </xf>
    <xf numFmtId="0" fontId="17" fillId="0" borderId="6" xfId="22" applyFont="1" applyBorder="1" applyAlignment="1">
      <alignment shrinkToFit="1"/>
      <protection/>
    </xf>
    <xf numFmtId="0" fontId="17" fillId="0" borderId="6" xfId="22" applyFont="1" applyBorder="1">
      <alignment/>
      <protection/>
    </xf>
    <xf numFmtId="14" fontId="0" fillId="0" borderId="0" xfId="0" applyNumberFormat="1" applyAlignment="1">
      <alignment shrinkToFit="1"/>
    </xf>
    <xf numFmtId="14" fontId="26" fillId="0" borderId="0" xfId="22" applyNumberFormat="1" applyFont="1" applyBorder="1" applyAlignment="1">
      <alignment shrinkToFit="1"/>
      <protection/>
    </xf>
    <xf numFmtId="14" fontId="27" fillId="0" borderId="0" xfId="0" applyNumberFormat="1" applyFont="1" applyAlignment="1">
      <alignment shrinkToFit="1"/>
    </xf>
    <xf numFmtId="14" fontId="26" fillId="0" borderId="0" xfId="22" applyNumberFormat="1" applyFont="1" applyFill="1" applyBorder="1" applyAlignment="1">
      <alignment shrinkToFit="1"/>
      <protection/>
    </xf>
    <xf numFmtId="0" fontId="17" fillId="0" borderId="35" xfId="22" applyFont="1" applyBorder="1" applyAlignment="1">
      <alignment horizontal="center" shrinkToFit="1"/>
      <protection/>
    </xf>
    <xf numFmtId="0" fontId="17" fillId="0" borderId="0" xfId="0" applyFont="1" applyBorder="1" applyAlignment="1">
      <alignment horizontal="left" shrinkToFit="1"/>
    </xf>
    <xf numFmtId="0" fontId="17" fillId="0" borderId="35" xfId="0" applyFont="1" applyBorder="1" applyAlignment="1">
      <alignment horizontal="left" shrinkToFit="1"/>
    </xf>
    <xf numFmtId="0" fontId="17" fillId="0" borderId="6" xfId="0" applyFont="1" applyBorder="1" applyAlignment="1">
      <alignment horizontal="left" shrinkToFit="1"/>
    </xf>
    <xf numFmtId="0" fontId="17" fillId="0" borderId="36" xfId="0" applyFont="1" applyBorder="1" applyAlignment="1">
      <alignment horizontal="left" shrinkToFit="1"/>
    </xf>
    <xf numFmtId="0" fontId="17" fillId="0" borderId="6" xfId="0" applyFont="1" applyBorder="1" applyAlignment="1">
      <alignment horizontal="left" vertical="center" shrinkToFit="1"/>
    </xf>
    <xf numFmtId="0" fontId="8" fillId="0" borderId="4" xfId="21" applyNumberFormat="1" applyFont="1" applyBorder="1" applyAlignment="1">
      <alignment horizontal="center" vertical="center"/>
      <protection/>
    </xf>
    <xf numFmtId="20" fontId="8" fillId="0" borderId="4" xfId="21" applyNumberFormat="1" applyFont="1" applyBorder="1" applyAlignment="1">
      <alignment horizontal="center" vertical="center"/>
      <protection/>
    </xf>
    <xf numFmtId="0" fontId="8" fillId="0" borderId="4" xfId="21" applyNumberFormat="1" applyFont="1" applyBorder="1" applyAlignment="1">
      <alignment horizontal="center" vertical="center" shrinkToFit="1"/>
      <protection/>
    </xf>
    <xf numFmtId="0" fontId="39" fillId="0" borderId="0" xfId="21" applyNumberFormat="1" applyFont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9" fillId="0" borderId="0" xfId="22" applyFont="1" applyAlignment="1">
      <alignment horizontal="left" shrinkToFi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 shrinkToFi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40" fillId="0" borderId="0" xfId="22" applyFont="1" applyBorder="1" applyAlignment="1">
      <alignment/>
      <protection/>
    </xf>
    <xf numFmtId="0" fontId="0" fillId="0" borderId="0" xfId="0" applyFont="1" applyAlignment="1">
      <alignment horizontal="left" vertical="center" shrinkToFit="1"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left" vertical="center"/>
      <protection/>
    </xf>
    <xf numFmtId="0" fontId="17" fillId="0" borderId="38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7" fillId="0" borderId="0" xfId="0" applyFont="1" applyBorder="1" applyAlignment="1">
      <alignment horizontal="center" shrinkToFit="1"/>
    </xf>
    <xf numFmtId="0" fontId="17" fillId="0" borderId="39" xfId="0" applyFont="1" applyBorder="1" applyAlignment="1">
      <alignment horizontal="center" shrinkToFit="1"/>
    </xf>
    <xf numFmtId="0" fontId="17" fillId="0" borderId="38" xfId="0" applyFont="1" applyBorder="1" applyAlignment="1">
      <alignment horizontal="center" shrinkToFit="1"/>
    </xf>
    <xf numFmtId="0" fontId="17" fillId="0" borderId="37" xfId="0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1" fillId="0" borderId="40" xfId="0" applyNumberFormat="1" applyFont="1" applyBorder="1" applyAlignment="1">
      <alignment horizontal="right" shrinkToFit="1"/>
    </xf>
    <xf numFmtId="0" fontId="26" fillId="0" borderId="41" xfId="0" applyFont="1" applyBorder="1" applyAlignment="1">
      <alignment shrinkToFit="1"/>
    </xf>
    <xf numFmtId="0" fontId="42" fillId="0" borderId="42" xfId="0" applyFont="1" applyBorder="1" applyAlignment="1">
      <alignment shrinkToFit="1"/>
    </xf>
    <xf numFmtId="0" fontId="26" fillId="0" borderId="42" xfId="0" applyFont="1" applyBorder="1" applyAlignment="1">
      <alignment shrinkToFit="1"/>
    </xf>
    <xf numFmtId="14" fontId="42" fillId="0" borderId="42" xfId="0" applyNumberFormat="1" applyFont="1" applyFill="1" applyBorder="1" applyAlignment="1">
      <alignment shrinkToFit="1"/>
    </xf>
    <xf numFmtId="14" fontId="42" fillId="0" borderId="42" xfId="0" applyNumberFormat="1" applyFont="1" applyBorder="1" applyAlignment="1">
      <alignment shrinkToFit="1"/>
    </xf>
    <xf numFmtId="0" fontId="26" fillId="0" borderId="42" xfId="0" applyFont="1" applyFill="1" applyBorder="1" applyAlignment="1">
      <alignment shrinkToFit="1"/>
    </xf>
    <xf numFmtId="0" fontId="26" fillId="0" borderId="41" xfId="0" applyFont="1" applyFill="1" applyBorder="1" applyAlignment="1">
      <alignment shrinkToFit="1"/>
    </xf>
    <xf numFmtId="0" fontId="42" fillId="0" borderId="42" xfId="0" applyFont="1" applyFill="1" applyBorder="1" applyAlignment="1">
      <alignment shrinkToFit="1"/>
    </xf>
    <xf numFmtId="0" fontId="38" fillId="0" borderId="0" xfId="0" applyFont="1" applyBorder="1" applyAlignment="1">
      <alignment vertical="center" shrinkToFit="1"/>
    </xf>
    <xf numFmtId="0" fontId="17" fillId="0" borderId="0" xfId="0" applyFont="1" applyAlignment="1">
      <alignment/>
    </xf>
    <xf numFmtId="0" fontId="18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left" vertical="center"/>
      <protection/>
    </xf>
    <xf numFmtId="0" fontId="17" fillId="0" borderId="0" xfId="22" applyFont="1" applyBorder="1" applyAlignment="1">
      <alignment horizontal="left" vertical="center" shrinkToFit="1"/>
      <protection/>
    </xf>
    <xf numFmtId="0" fontId="0" fillId="0" borderId="0" xfId="0" applyFont="1" applyAlignment="1">
      <alignment horizontal="left" vertical="center" shrinkToFit="1"/>
    </xf>
    <xf numFmtId="0" fontId="29" fillId="0" borderId="0" xfId="22" applyFont="1" applyAlignment="1">
      <alignment horizontal="center"/>
      <protection/>
    </xf>
    <xf numFmtId="14" fontId="28" fillId="0" borderId="0" xfId="22" applyNumberFormat="1" applyFont="1" applyAlignment="1" applyProtection="1">
      <alignment horizontal="right" shrinkToFit="1"/>
      <protection locked="0"/>
    </xf>
    <xf numFmtId="0" fontId="17" fillId="0" borderId="0" xfId="22" applyFont="1" applyBorder="1" applyAlignment="1">
      <alignment horizontal="center"/>
      <protection/>
    </xf>
    <xf numFmtId="0" fontId="17" fillId="0" borderId="35" xfId="22" applyFont="1" applyBorder="1" applyAlignment="1">
      <alignment horizontal="center"/>
      <protection/>
    </xf>
    <xf numFmtId="0" fontId="17" fillId="0" borderId="5" xfId="22" applyFont="1" applyBorder="1" applyAlignment="1">
      <alignment horizontal="center"/>
      <protection/>
    </xf>
    <xf numFmtId="0" fontId="17" fillId="0" borderId="43" xfId="22" applyFont="1" applyBorder="1" applyAlignment="1">
      <alignment horizontal="center"/>
      <protection/>
    </xf>
    <xf numFmtId="0" fontId="17" fillId="0" borderId="0" xfId="22" applyFont="1" applyAlignment="1">
      <alignment/>
      <protection/>
    </xf>
    <xf numFmtId="0" fontId="17" fillId="0" borderId="39" xfId="22" applyFont="1" applyBorder="1" applyAlignment="1">
      <alignment horizontal="center" shrinkToFit="1"/>
      <protection/>
    </xf>
    <xf numFmtId="0" fontId="0" fillId="0" borderId="37" xfId="0" applyBorder="1" applyAlignment="1">
      <alignment horizontal="center" shrinkToFit="1"/>
    </xf>
    <xf numFmtId="0" fontId="17" fillId="0" borderId="0" xfId="22" applyFont="1" applyBorder="1" applyAlignment="1">
      <alignment horizontal="center" shrinkToFit="1"/>
      <protection/>
    </xf>
    <xf numFmtId="0" fontId="17" fillId="0" borderId="35" xfId="22" applyFont="1" applyBorder="1" applyAlignment="1">
      <alignment horizontal="center" shrinkToFit="1"/>
      <protection/>
    </xf>
    <xf numFmtId="0" fontId="17" fillId="0" borderId="6" xfId="22" applyFont="1" applyBorder="1" applyAlignment="1">
      <alignment horizontal="center" shrinkToFit="1"/>
      <protection/>
    </xf>
    <xf numFmtId="0" fontId="17" fillId="0" borderId="36" xfId="22" applyFont="1" applyBorder="1" applyAlignment="1">
      <alignment horizontal="center" shrinkToFit="1"/>
      <protection/>
    </xf>
    <xf numFmtId="0" fontId="27" fillId="0" borderId="38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7" fillId="0" borderId="5" xfId="22" applyFont="1" applyBorder="1" applyAlignment="1">
      <alignment horizontal="center" shrinkToFit="1"/>
      <protection/>
    </xf>
    <xf numFmtId="0" fontId="17" fillId="0" borderId="43" xfId="22" applyFont="1" applyBorder="1" applyAlignment="1">
      <alignment horizontal="center" shrinkToFit="1"/>
      <protection/>
    </xf>
    <xf numFmtId="0" fontId="17" fillId="0" borderId="38" xfId="22" applyFont="1" applyBorder="1" applyAlignment="1">
      <alignment horizontal="center" shrinkToFit="1"/>
      <protection/>
    </xf>
    <xf numFmtId="0" fontId="27" fillId="0" borderId="37" xfId="0" applyFont="1" applyBorder="1" applyAlignment="1">
      <alignment horizontal="center" shrinkToFit="1"/>
    </xf>
    <xf numFmtId="0" fontId="17" fillId="0" borderId="0" xfId="22" applyFont="1" applyBorder="1" applyAlignment="1">
      <alignment horizontal="center" vertical="center" shrinkToFit="1"/>
      <protection/>
    </xf>
    <xf numFmtId="0" fontId="17" fillId="0" borderId="6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22" applyFont="1" applyAlignment="1">
      <alignment horizontal="center"/>
      <protection/>
    </xf>
    <xf numFmtId="0" fontId="17" fillId="0" borderId="39" xfId="0" applyFont="1" applyBorder="1" applyAlignment="1">
      <alignment horizontal="center" shrinkToFit="1"/>
    </xf>
    <xf numFmtId="0" fontId="17" fillId="0" borderId="37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35" xfId="0" applyFont="1" applyBorder="1" applyAlignment="1">
      <alignment shrinkToFit="1"/>
    </xf>
    <xf numFmtId="0" fontId="17" fillId="0" borderId="5" xfId="0" applyFont="1" applyBorder="1" applyAlignment="1">
      <alignment horizontal="center" vertical="center" shrinkToFit="1"/>
    </xf>
    <xf numFmtId="0" fontId="0" fillId="0" borderId="43" xfId="0" applyFont="1" applyBorder="1" applyAlignment="1">
      <alignment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shrinkToFit="1"/>
    </xf>
    <xf numFmtId="0" fontId="17" fillId="0" borderId="39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0" xfId="0" applyFont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30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shrinkToFit="1"/>
    </xf>
    <xf numFmtId="0" fontId="5" fillId="0" borderId="0" xfId="22" applyFont="1" applyAlignment="1">
      <alignment horizontal="center"/>
      <protection/>
    </xf>
    <xf numFmtId="0" fontId="13" fillId="0" borderId="5" xfId="21" applyNumberFormat="1" applyFont="1" applyBorder="1" applyAlignment="1">
      <alignment horizontal="center" vertical="center"/>
      <protection/>
    </xf>
    <xf numFmtId="0" fontId="13" fillId="0" borderId="6" xfId="21" applyNumberFormat="1" applyFont="1" applyBorder="1" applyAlignment="1">
      <alignment horizontal="center" vertical="center"/>
      <protection/>
    </xf>
    <xf numFmtId="0" fontId="13" fillId="0" borderId="7" xfId="21" applyNumberFormat="1" applyFont="1" applyBorder="1" applyAlignment="1">
      <alignment horizontal="center" vertical="center"/>
      <protection/>
    </xf>
    <xf numFmtId="0" fontId="13" fillId="0" borderId="44" xfId="21" applyNumberFormat="1" applyFont="1" applyBorder="1" applyAlignment="1">
      <alignment horizontal="center" vertical="center"/>
      <protection/>
    </xf>
    <xf numFmtId="0" fontId="13" fillId="0" borderId="45" xfId="21" applyNumberFormat="1" applyFont="1" applyBorder="1" applyAlignment="1">
      <alignment horizontal="center" vertical="center"/>
      <protection/>
    </xf>
    <xf numFmtId="0" fontId="13" fillId="0" borderId="46" xfId="21" applyNumberFormat="1" applyFont="1" applyBorder="1" applyAlignment="1">
      <alignment horizontal="center" vertical="center"/>
      <protection/>
    </xf>
    <xf numFmtId="0" fontId="13" fillId="0" borderId="47" xfId="21" applyNumberFormat="1" applyFont="1" applyBorder="1" applyAlignment="1">
      <alignment horizontal="center" vertical="center"/>
      <protection/>
    </xf>
    <xf numFmtId="0" fontId="13" fillId="0" borderId="0" xfId="21" applyNumberFormat="1" applyFont="1" applyBorder="1" applyAlignment="1">
      <alignment horizontal="center" vertical="center"/>
      <protection/>
    </xf>
    <xf numFmtId="0" fontId="7" fillId="0" borderId="48" xfId="21" applyNumberFormat="1" applyFont="1" applyBorder="1" applyAlignment="1">
      <alignment horizontal="left" vertical="center"/>
      <protection/>
    </xf>
    <xf numFmtId="0" fontId="7" fillId="0" borderId="45" xfId="21" applyNumberFormat="1" applyFont="1" applyBorder="1" applyAlignment="1">
      <alignment horizontal="left" vertical="center"/>
      <protection/>
    </xf>
    <xf numFmtId="0" fontId="8" fillId="0" borderId="49" xfId="21" applyNumberFormat="1" applyFont="1" applyBorder="1" applyAlignment="1">
      <alignment horizontal="center" vertical="center"/>
      <protection/>
    </xf>
    <xf numFmtId="0" fontId="8" fillId="0" borderId="50" xfId="21" applyNumberFormat="1" applyFont="1" applyBorder="1" applyAlignment="1">
      <alignment horizontal="center" vertical="center"/>
      <protection/>
    </xf>
    <xf numFmtId="0" fontId="12" fillId="0" borderId="51" xfId="21" applyNumberFormat="1" applyFont="1" applyBorder="1" applyAlignment="1">
      <alignment horizontal="center" vertical="center"/>
      <protection/>
    </xf>
    <xf numFmtId="0" fontId="12" fillId="0" borderId="52" xfId="21" applyNumberFormat="1" applyFont="1" applyBorder="1" applyAlignment="1">
      <alignment horizontal="center" vertical="center"/>
      <protection/>
    </xf>
    <xf numFmtId="0" fontId="12" fillId="0" borderId="4" xfId="21" applyNumberFormat="1" applyFont="1" applyBorder="1" applyAlignment="1">
      <alignment horizontal="center" vertical="center" textRotation="255"/>
      <protection/>
    </xf>
    <xf numFmtId="0" fontId="20" fillId="0" borderId="0" xfId="21" applyNumberFormat="1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A宗像 open２００１ドロー（.xls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view="pageBreakPreview" zoomScale="60" workbookViewId="0" topLeftCell="D1">
      <selection activeCell="AB10" sqref="AB10"/>
    </sheetView>
  </sheetViews>
  <sheetFormatPr defaultColWidth="9.00390625" defaultRowHeight="13.5"/>
  <cols>
    <col min="1" max="3" width="5.50390625" style="137" customWidth="1"/>
    <col min="4" max="4" width="14.00390625" style="137" customWidth="1"/>
    <col min="5" max="6" width="5.50390625" style="137" customWidth="1"/>
    <col min="7" max="7" width="5.50390625" style="153" customWidth="1"/>
    <col min="8" max="13" width="5.50390625" style="137" customWidth="1"/>
    <col min="14" max="14" width="5.50390625" style="153" customWidth="1"/>
    <col min="15" max="17" width="5.50390625" style="137" customWidth="1"/>
    <col min="18" max="18" width="12.875" style="137" customWidth="1"/>
    <col min="19" max="19" width="8.75390625" style="137" customWidth="1"/>
    <col min="20" max="20" width="7.875" style="137" customWidth="1"/>
    <col min="21" max="22" width="9.00390625" style="137" customWidth="1"/>
    <col min="23" max="16384" width="5.50390625" style="137" customWidth="1"/>
  </cols>
  <sheetData>
    <row r="1" ht="13.5">
      <c r="A1" s="140" t="s">
        <v>46</v>
      </c>
    </row>
    <row r="2" spans="1:24" ht="13.5">
      <c r="A2" s="140" t="s">
        <v>37</v>
      </c>
      <c r="H2" s="140" t="s">
        <v>38</v>
      </c>
      <c r="O2" s="140" t="s">
        <v>54</v>
      </c>
      <c r="X2" s="140" t="s">
        <v>56</v>
      </c>
    </row>
    <row r="3" spans="1:30" ht="13.5">
      <c r="A3" s="138" t="s">
        <v>47</v>
      </c>
      <c r="B3" s="137" t="s">
        <v>48</v>
      </c>
      <c r="C3" s="137" t="s">
        <v>49</v>
      </c>
      <c r="D3" s="137" t="s">
        <v>51</v>
      </c>
      <c r="E3" s="137" t="s">
        <v>53</v>
      </c>
      <c r="F3" s="137" t="s">
        <v>50</v>
      </c>
      <c r="G3" s="153" t="s">
        <v>52</v>
      </c>
      <c r="H3" s="138" t="s">
        <v>47</v>
      </c>
      <c r="I3" s="137" t="s">
        <v>48</v>
      </c>
      <c r="J3" s="137" t="s">
        <v>49</v>
      </c>
      <c r="K3" s="137" t="s">
        <v>51</v>
      </c>
      <c r="L3" s="137" t="s">
        <v>53</v>
      </c>
      <c r="M3" s="137" t="s">
        <v>50</v>
      </c>
      <c r="N3" s="153" t="s">
        <v>52</v>
      </c>
      <c r="O3" s="138" t="s">
        <v>47</v>
      </c>
      <c r="P3" s="137" t="s">
        <v>48</v>
      </c>
      <c r="Q3" s="137" t="s">
        <v>49</v>
      </c>
      <c r="R3" s="137" t="s">
        <v>51</v>
      </c>
      <c r="S3" s="137" t="s">
        <v>53</v>
      </c>
      <c r="T3" s="137" t="s">
        <v>50</v>
      </c>
      <c r="U3" s="137" t="s">
        <v>52</v>
      </c>
      <c r="X3" s="138" t="s">
        <v>47</v>
      </c>
      <c r="Y3" s="137" t="s">
        <v>48</v>
      </c>
      <c r="Z3" s="137" t="s">
        <v>49</v>
      </c>
      <c r="AA3" s="137" t="s">
        <v>51</v>
      </c>
      <c r="AB3" s="137" t="s">
        <v>53</v>
      </c>
      <c r="AC3" s="137" t="s">
        <v>50</v>
      </c>
      <c r="AD3" s="137" t="s">
        <v>52</v>
      </c>
    </row>
    <row r="4" spans="1:32" ht="13.5">
      <c r="A4" s="139">
        <v>1</v>
      </c>
      <c r="B4" s="79" t="s">
        <v>542</v>
      </c>
      <c r="C4" s="79" t="s">
        <v>543</v>
      </c>
      <c r="D4" s="79" t="s">
        <v>544</v>
      </c>
      <c r="E4" s="137" t="s">
        <v>545</v>
      </c>
      <c r="F4" s="137" t="s">
        <v>546</v>
      </c>
      <c r="G4" s="153">
        <v>34086</v>
      </c>
      <c r="H4" s="139">
        <v>1</v>
      </c>
      <c r="I4" s="79" t="s">
        <v>388</v>
      </c>
      <c r="J4" s="79" t="s">
        <v>390</v>
      </c>
      <c r="K4" s="79" t="s">
        <v>445</v>
      </c>
      <c r="L4" s="137" t="s">
        <v>393</v>
      </c>
      <c r="M4" s="137" t="s">
        <v>446</v>
      </c>
      <c r="N4" s="153">
        <v>34348</v>
      </c>
      <c r="O4" s="112">
        <v>1</v>
      </c>
      <c r="P4" s="79" t="s">
        <v>82</v>
      </c>
      <c r="Q4" s="79" t="s">
        <v>83</v>
      </c>
      <c r="R4" s="79" t="s">
        <v>84</v>
      </c>
      <c r="S4" s="186" t="s">
        <v>85</v>
      </c>
      <c r="T4" s="186" t="s">
        <v>86</v>
      </c>
      <c r="U4" s="154">
        <v>34129</v>
      </c>
      <c r="V4" s="154"/>
      <c r="W4" s="79"/>
      <c r="X4" s="187">
        <v>1</v>
      </c>
      <c r="Y4" s="188" t="s">
        <v>241</v>
      </c>
      <c r="Z4" s="188" t="s">
        <v>242</v>
      </c>
      <c r="AA4" s="188" t="s">
        <v>243</v>
      </c>
      <c r="AB4" s="189" t="s">
        <v>245</v>
      </c>
      <c r="AC4" s="190" t="s">
        <v>246</v>
      </c>
      <c r="AD4" s="191">
        <v>34135</v>
      </c>
      <c r="AE4" s="79"/>
      <c r="AF4" s="79"/>
    </row>
    <row r="5" spans="1:32" ht="13.5">
      <c r="A5" s="139">
        <v>2</v>
      </c>
      <c r="B5" s="79" t="s">
        <v>144</v>
      </c>
      <c r="C5" s="79" t="s">
        <v>145</v>
      </c>
      <c r="D5" s="79" t="s">
        <v>547</v>
      </c>
      <c r="E5" s="137" t="s">
        <v>548</v>
      </c>
      <c r="F5" s="137" t="s">
        <v>147</v>
      </c>
      <c r="G5" s="153">
        <v>34282</v>
      </c>
      <c r="H5" s="139">
        <v>2</v>
      </c>
      <c r="I5" s="79" t="s">
        <v>290</v>
      </c>
      <c r="J5" s="79" t="s">
        <v>292</v>
      </c>
      <c r="K5" s="79" t="s">
        <v>447</v>
      </c>
      <c r="L5" s="137" t="s">
        <v>448</v>
      </c>
      <c r="M5" s="137" t="s">
        <v>449</v>
      </c>
      <c r="N5" s="153">
        <v>34233</v>
      </c>
      <c r="O5" s="112">
        <v>1</v>
      </c>
      <c r="P5" s="79" t="s">
        <v>87</v>
      </c>
      <c r="Q5" s="79" t="s">
        <v>88</v>
      </c>
      <c r="R5" s="79" t="s">
        <v>89</v>
      </c>
      <c r="S5" s="186" t="s">
        <v>90</v>
      </c>
      <c r="T5" s="186" t="s">
        <v>91</v>
      </c>
      <c r="U5" s="154">
        <v>34109</v>
      </c>
      <c r="V5" s="154"/>
      <c r="W5" s="79"/>
      <c r="X5" s="187">
        <v>1</v>
      </c>
      <c r="Y5" s="188" t="s">
        <v>248</v>
      </c>
      <c r="Z5" s="188" t="s">
        <v>250</v>
      </c>
      <c r="AA5" s="188" t="s">
        <v>251</v>
      </c>
      <c r="AB5" s="189" t="s">
        <v>245</v>
      </c>
      <c r="AC5" s="190" t="s">
        <v>252</v>
      </c>
      <c r="AD5" s="192">
        <v>34230</v>
      </c>
      <c r="AE5" s="79"/>
      <c r="AF5" s="79"/>
    </row>
    <row r="6" spans="1:32" ht="13.5">
      <c r="A6" s="139">
        <v>3</v>
      </c>
      <c r="B6" s="79" t="s">
        <v>549</v>
      </c>
      <c r="C6" s="79" t="s">
        <v>550</v>
      </c>
      <c r="D6" s="79" t="s">
        <v>551</v>
      </c>
      <c r="E6" s="137" t="s">
        <v>552</v>
      </c>
      <c r="F6" s="137" t="s">
        <v>553</v>
      </c>
      <c r="G6" s="153">
        <v>34240</v>
      </c>
      <c r="H6" s="139">
        <v>3</v>
      </c>
      <c r="I6" s="79" t="s">
        <v>450</v>
      </c>
      <c r="J6" s="79" t="s">
        <v>451</v>
      </c>
      <c r="K6" s="79" t="s">
        <v>452</v>
      </c>
      <c r="L6" s="137" t="s">
        <v>453</v>
      </c>
      <c r="M6" s="137" t="s">
        <v>454</v>
      </c>
      <c r="N6" s="153">
        <v>34390</v>
      </c>
      <c r="O6" s="112">
        <v>2</v>
      </c>
      <c r="P6" s="79" t="s">
        <v>92</v>
      </c>
      <c r="Q6" s="79" t="s">
        <v>93</v>
      </c>
      <c r="R6" s="79" t="s">
        <v>94</v>
      </c>
      <c r="S6" s="186" t="s">
        <v>95</v>
      </c>
      <c r="T6" s="186" t="s">
        <v>96</v>
      </c>
      <c r="U6" s="154">
        <v>34076</v>
      </c>
      <c r="V6" s="154"/>
      <c r="W6" s="79"/>
      <c r="X6" s="187">
        <v>2</v>
      </c>
      <c r="Y6" s="188" t="s">
        <v>253</v>
      </c>
      <c r="Z6" s="188" t="s">
        <v>254</v>
      </c>
      <c r="AA6" s="188" t="s">
        <v>255</v>
      </c>
      <c r="AB6" s="190" t="s">
        <v>257</v>
      </c>
      <c r="AC6" s="190" t="s">
        <v>258</v>
      </c>
      <c r="AD6" s="192">
        <v>34063</v>
      </c>
      <c r="AE6" s="79"/>
      <c r="AF6" s="79"/>
    </row>
    <row r="7" spans="1:32" ht="13.5">
      <c r="A7" s="139">
        <v>4</v>
      </c>
      <c r="B7" s="79" t="s">
        <v>148</v>
      </c>
      <c r="C7" s="79" t="s">
        <v>149</v>
      </c>
      <c r="D7" s="79" t="s">
        <v>150</v>
      </c>
      <c r="E7" s="137" t="s">
        <v>95</v>
      </c>
      <c r="F7" s="137" t="s">
        <v>151</v>
      </c>
      <c r="G7" s="153">
        <v>34324</v>
      </c>
      <c r="H7" s="139">
        <v>4</v>
      </c>
      <c r="I7" s="79" t="s">
        <v>455</v>
      </c>
      <c r="J7" s="79" t="s">
        <v>274</v>
      </c>
      <c r="K7" s="79" t="s">
        <v>456</v>
      </c>
      <c r="L7" s="137" t="s">
        <v>142</v>
      </c>
      <c r="M7" s="137" t="s">
        <v>457</v>
      </c>
      <c r="N7" s="153">
        <v>34411</v>
      </c>
      <c r="O7" s="112">
        <v>2</v>
      </c>
      <c r="P7" s="79" t="s">
        <v>97</v>
      </c>
      <c r="Q7" s="79" t="s">
        <v>98</v>
      </c>
      <c r="R7" s="79" t="s">
        <v>99</v>
      </c>
      <c r="S7" s="186" t="s">
        <v>100</v>
      </c>
      <c r="T7" s="186" t="s">
        <v>101</v>
      </c>
      <c r="U7" s="154">
        <v>34633</v>
      </c>
      <c r="V7" s="154"/>
      <c r="W7" s="79"/>
      <c r="X7" s="187">
        <v>2</v>
      </c>
      <c r="Y7" s="188" t="s">
        <v>260</v>
      </c>
      <c r="Z7" s="188" t="s">
        <v>262</v>
      </c>
      <c r="AA7" s="188" t="s">
        <v>264</v>
      </c>
      <c r="AB7" s="189" t="s">
        <v>265</v>
      </c>
      <c r="AC7" s="190" t="s">
        <v>266</v>
      </c>
      <c r="AD7" s="192">
        <v>34391</v>
      </c>
      <c r="AE7" s="79"/>
      <c r="AF7" s="79"/>
    </row>
    <row r="8" spans="1:32" ht="13.5">
      <c r="A8" s="139">
        <v>5</v>
      </c>
      <c r="B8" s="79" t="s">
        <v>192</v>
      </c>
      <c r="C8" s="79" t="s">
        <v>196</v>
      </c>
      <c r="D8" s="79" t="s">
        <v>554</v>
      </c>
      <c r="E8" s="137" t="s">
        <v>90</v>
      </c>
      <c r="F8" s="137" t="s">
        <v>198</v>
      </c>
      <c r="G8" s="153">
        <v>34871</v>
      </c>
      <c r="H8" s="139">
        <v>5</v>
      </c>
      <c r="I8" s="79" t="s">
        <v>279</v>
      </c>
      <c r="J8" s="79" t="s">
        <v>281</v>
      </c>
      <c r="K8" s="79" t="s">
        <v>283</v>
      </c>
      <c r="L8" s="137" t="s">
        <v>256</v>
      </c>
      <c r="M8" s="137" t="s">
        <v>458</v>
      </c>
      <c r="N8" s="153">
        <v>34200</v>
      </c>
      <c r="O8" s="112">
        <v>3</v>
      </c>
      <c r="P8" s="79" t="s">
        <v>102</v>
      </c>
      <c r="Q8" s="79" t="s">
        <v>103</v>
      </c>
      <c r="R8" s="79" t="s">
        <v>104</v>
      </c>
      <c r="S8" s="186" t="s">
        <v>105</v>
      </c>
      <c r="T8" s="186" t="s">
        <v>106</v>
      </c>
      <c r="U8" s="154">
        <v>34077</v>
      </c>
      <c r="V8" s="154"/>
      <c r="W8" s="79"/>
      <c r="X8" s="187">
        <v>3</v>
      </c>
      <c r="Y8" s="188" t="s">
        <v>267</v>
      </c>
      <c r="Z8" s="188" t="s">
        <v>268</v>
      </c>
      <c r="AA8" s="188" t="s">
        <v>269</v>
      </c>
      <c r="AB8" s="193" t="s">
        <v>271</v>
      </c>
      <c r="AC8" s="190" t="s">
        <v>272</v>
      </c>
      <c r="AD8" s="192">
        <v>34099</v>
      </c>
      <c r="AE8" s="79"/>
      <c r="AF8" s="79"/>
    </row>
    <row r="9" spans="1:32" ht="13.5">
      <c r="A9" s="139">
        <v>6</v>
      </c>
      <c r="B9" s="79" t="s">
        <v>555</v>
      </c>
      <c r="C9" s="79" t="s">
        <v>556</v>
      </c>
      <c r="D9" s="79" t="s">
        <v>557</v>
      </c>
      <c r="E9" s="137" t="s">
        <v>558</v>
      </c>
      <c r="F9" s="137" t="s">
        <v>559</v>
      </c>
      <c r="G9" s="153">
        <v>34107</v>
      </c>
      <c r="H9" s="139">
        <v>6</v>
      </c>
      <c r="I9" s="79" t="s">
        <v>209</v>
      </c>
      <c r="J9" s="79" t="s">
        <v>459</v>
      </c>
      <c r="K9" s="79" t="s">
        <v>460</v>
      </c>
      <c r="L9" s="137" t="s">
        <v>270</v>
      </c>
      <c r="M9" s="137" t="s">
        <v>461</v>
      </c>
      <c r="N9" s="153">
        <v>34099</v>
      </c>
      <c r="O9" s="112">
        <v>3</v>
      </c>
      <c r="P9" s="79" t="s">
        <v>107</v>
      </c>
      <c r="Q9" s="79" t="s">
        <v>108</v>
      </c>
      <c r="R9" s="79" t="s">
        <v>109</v>
      </c>
      <c r="S9" s="186" t="s">
        <v>110</v>
      </c>
      <c r="T9" s="186" t="s">
        <v>111</v>
      </c>
      <c r="U9" s="154">
        <v>34272</v>
      </c>
      <c r="V9" s="154"/>
      <c r="W9" s="79"/>
      <c r="X9" s="187">
        <v>3</v>
      </c>
      <c r="Y9" s="188" t="s">
        <v>273</v>
      </c>
      <c r="Z9" s="188" t="s">
        <v>275</v>
      </c>
      <c r="AA9" s="188" t="s">
        <v>276</v>
      </c>
      <c r="AB9" s="189" t="s">
        <v>277</v>
      </c>
      <c r="AC9" s="190" t="s">
        <v>278</v>
      </c>
      <c r="AD9" s="192">
        <v>34411</v>
      </c>
      <c r="AE9" s="79"/>
      <c r="AF9" s="79"/>
    </row>
    <row r="10" spans="1:32" ht="13.5">
      <c r="A10" s="139">
        <v>7</v>
      </c>
      <c r="B10" s="79" t="s">
        <v>560</v>
      </c>
      <c r="C10" s="79" t="s">
        <v>131</v>
      </c>
      <c r="D10" s="79" t="s">
        <v>132</v>
      </c>
      <c r="E10" s="137" t="s">
        <v>561</v>
      </c>
      <c r="F10" s="137" t="s">
        <v>134</v>
      </c>
      <c r="G10" s="153">
        <v>34114</v>
      </c>
      <c r="H10" s="139">
        <v>7</v>
      </c>
      <c r="I10" s="79" t="s">
        <v>462</v>
      </c>
      <c r="J10" s="79" t="s">
        <v>463</v>
      </c>
      <c r="K10" s="79" t="s">
        <v>464</v>
      </c>
      <c r="L10" s="137" t="s">
        <v>465</v>
      </c>
      <c r="M10" s="137" t="s">
        <v>466</v>
      </c>
      <c r="N10" s="153">
        <v>34104</v>
      </c>
      <c r="O10" s="112">
        <v>4</v>
      </c>
      <c r="P10" s="79" t="s">
        <v>112</v>
      </c>
      <c r="Q10" s="79" t="s">
        <v>113</v>
      </c>
      <c r="R10" s="79" t="s">
        <v>114</v>
      </c>
      <c r="S10" s="186" t="s">
        <v>115</v>
      </c>
      <c r="T10" s="186" t="s">
        <v>116</v>
      </c>
      <c r="U10" s="154">
        <v>34289</v>
      </c>
      <c r="V10" s="154"/>
      <c r="W10" s="79"/>
      <c r="X10" s="187">
        <v>4</v>
      </c>
      <c r="Y10" s="188" t="s">
        <v>280</v>
      </c>
      <c r="Z10" s="188" t="s">
        <v>282</v>
      </c>
      <c r="AA10" s="188" t="s">
        <v>284</v>
      </c>
      <c r="AB10" s="193" t="s">
        <v>257</v>
      </c>
      <c r="AC10" s="190" t="s">
        <v>285</v>
      </c>
      <c r="AD10" s="191">
        <v>34200</v>
      </c>
      <c r="AE10" s="79"/>
      <c r="AF10" s="79"/>
    </row>
    <row r="11" spans="1:32" ht="13.5">
      <c r="A11" s="139">
        <v>8</v>
      </c>
      <c r="B11" s="79" t="s">
        <v>121</v>
      </c>
      <c r="C11" s="79" t="s">
        <v>122</v>
      </c>
      <c r="D11" s="79" t="s">
        <v>562</v>
      </c>
      <c r="E11" s="137" t="s">
        <v>124</v>
      </c>
      <c r="F11" s="137" t="s">
        <v>125</v>
      </c>
      <c r="G11" s="153">
        <v>34084</v>
      </c>
      <c r="H11" s="139">
        <v>8</v>
      </c>
      <c r="I11" s="79" t="s">
        <v>328</v>
      </c>
      <c r="J11" s="79" t="s">
        <v>330</v>
      </c>
      <c r="K11" s="79" t="s">
        <v>332</v>
      </c>
      <c r="L11" s="137" t="s">
        <v>185</v>
      </c>
      <c r="M11" s="137" t="s">
        <v>467</v>
      </c>
      <c r="N11" s="153">
        <v>34230</v>
      </c>
      <c r="O11" s="112">
        <v>4</v>
      </c>
      <c r="P11" s="79" t="s">
        <v>117</v>
      </c>
      <c r="Q11" s="79" t="s">
        <v>118</v>
      </c>
      <c r="R11" s="79" t="s">
        <v>119</v>
      </c>
      <c r="S11" s="186" t="s">
        <v>115</v>
      </c>
      <c r="T11" s="186" t="s">
        <v>120</v>
      </c>
      <c r="U11" s="154">
        <v>34570</v>
      </c>
      <c r="V11" s="154"/>
      <c r="W11" s="79"/>
      <c r="X11" s="187">
        <v>4</v>
      </c>
      <c r="Y11" s="188" t="s">
        <v>286</v>
      </c>
      <c r="Z11" s="188" t="s">
        <v>287</v>
      </c>
      <c r="AA11" s="188" t="s">
        <v>288</v>
      </c>
      <c r="AB11" s="189" t="s">
        <v>265</v>
      </c>
      <c r="AC11" s="190" t="s">
        <v>289</v>
      </c>
      <c r="AD11" s="192">
        <v>34199</v>
      </c>
      <c r="AE11" s="79"/>
      <c r="AF11" s="79"/>
    </row>
    <row r="12" spans="1:32" ht="13.5">
      <c r="A12" s="139">
        <v>9</v>
      </c>
      <c r="B12" s="79" t="s">
        <v>563</v>
      </c>
      <c r="C12" s="79" t="s">
        <v>564</v>
      </c>
      <c r="D12" s="79" t="s">
        <v>565</v>
      </c>
      <c r="E12" s="137" t="s">
        <v>244</v>
      </c>
      <c r="F12" s="137" t="s">
        <v>566</v>
      </c>
      <c r="G12" s="153">
        <v>34176</v>
      </c>
      <c r="H12" s="139">
        <v>9</v>
      </c>
      <c r="I12" s="79" t="s">
        <v>468</v>
      </c>
      <c r="J12" s="79" t="s">
        <v>469</v>
      </c>
      <c r="K12" s="79" t="s">
        <v>470</v>
      </c>
      <c r="L12" s="137" t="s">
        <v>226</v>
      </c>
      <c r="M12" s="137" t="s">
        <v>471</v>
      </c>
      <c r="N12" s="153">
        <v>34361</v>
      </c>
      <c r="O12" s="112">
        <v>5</v>
      </c>
      <c r="P12" s="79" t="s">
        <v>121</v>
      </c>
      <c r="Q12" s="79" t="s">
        <v>122</v>
      </c>
      <c r="R12" s="79" t="s">
        <v>123</v>
      </c>
      <c r="S12" s="186" t="s">
        <v>124</v>
      </c>
      <c r="T12" s="186" t="s">
        <v>125</v>
      </c>
      <c r="U12" s="154">
        <v>34084</v>
      </c>
      <c r="V12" s="154"/>
      <c r="W12" s="79"/>
      <c r="X12" s="187">
        <v>5</v>
      </c>
      <c r="Y12" s="188" t="s">
        <v>291</v>
      </c>
      <c r="Z12" s="188" t="s">
        <v>293</v>
      </c>
      <c r="AA12" s="188" t="s">
        <v>294</v>
      </c>
      <c r="AB12" s="189" t="s">
        <v>295</v>
      </c>
      <c r="AC12" s="190" t="s">
        <v>296</v>
      </c>
      <c r="AD12" s="191">
        <v>34233</v>
      </c>
      <c r="AE12" s="79"/>
      <c r="AF12" s="79"/>
    </row>
    <row r="13" spans="1:32" ht="13.5">
      <c r="A13" s="139">
        <v>10</v>
      </c>
      <c r="B13" s="79" t="s">
        <v>117</v>
      </c>
      <c r="C13" s="79" t="s">
        <v>118</v>
      </c>
      <c r="D13" s="79" t="s">
        <v>567</v>
      </c>
      <c r="E13" s="137" t="s">
        <v>568</v>
      </c>
      <c r="F13" s="137" t="s">
        <v>120</v>
      </c>
      <c r="G13" s="153">
        <v>34570</v>
      </c>
      <c r="H13" s="139">
        <v>10</v>
      </c>
      <c r="I13" s="79" t="s">
        <v>259</v>
      </c>
      <c r="J13" s="79" t="s">
        <v>408</v>
      </c>
      <c r="K13" s="79" t="s">
        <v>472</v>
      </c>
      <c r="L13" s="137" t="s">
        <v>473</v>
      </c>
      <c r="M13" s="137" t="s">
        <v>474</v>
      </c>
      <c r="N13" s="153">
        <v>34211</v>
      </c>
      <c r="O13" s="112">
        <v>5</v>
      </c>
      <c r="P13" s="79" t="s">
        <v>126</v>
      </c>
      <c r="Q13" s="79" t="s">
        <v>127</v>
      </c>
      <c r="R13" s="79" t="s">
        <v>128</v>
      </c>
      <c r="S13" s="186" t="s">
        <v>124</v>
      </c>
      <c r="T13" s="186" t="s">
        <v>129</v>
      </c>
      <c r="U13" s="154">
        <v>34423</v>
      </c>
      <c r="V13" s="154"/>
      <c r="W13" s="79"/>
      <c r="X13" s="187">
        <v>5</v>
      </c>
      <c r="Y13" s="188" t="s">
        <v>297</v>
      </c>
      <c r="Z13" s="188" t="s">
        <v>298</v>
      </c>
      <c r="AA13" s="188" t="s">
        <v>299</v>
      </c>
      <c r="AB13" s="189" t="s">
        <v>300</v>
      </c>
      <c r="AC13" s="190" t="s">
        <v>301</v>
      </c>
      <c r="AD13" s="192">
        <v>34422</v>
      </c>
      <c r="AE13" s="79"/>
      <c r="AF13" s="79"/>
    </row>
    <row r="14" spans="1:32" ht="13.5">
      <c r="A14" s="139">
        <v>11</v>
      </c>
      <c r="B14" s="79" t="s">
        <v>199</v>
      </c>
      <c r="C14" s="79" t="s">
        <v>200</v>
      </c>
      <c r="D14" s="79" t="s">
        <v>201</v>
      </c>
      <c r="E14" s="137" t="s">
        <v>569</v>
      </c>
      <c r="F14" s="137" t="s">
        <v>203</v>
      </c>
      <c r="G14" s="153">
        <v>34635</v>
      </c>
      <c r="H14" s="139">
        <v>11</v>
      </c>
      <c r="I14" s="79" t="s">
        <v>381</v>
      </c>
      <c r="J14" s="79" t="s">
        <v>383</v>
      </c>
      <c r="K14" s="79" t="s">
        <v>475</v>
      </c>
      <c r="L14" s="137" t="s">
        <v>110</v>
      </c>
      <c r="M14" s="137" t="s">
        <v>476</v>
      </c>
      <c r="N14" s="153">
        <v>34700</v>
      </c>
      <c r="O14" s="112">
        <v>6</v>
      </c>
      <c r="P14" s="79" t="s">
        <v>130</v>
      </c>
      <c r="Q14" s="79" t="s">
        <v>131</v>
      </c>
      <c r="R14" s="79" t="s">
        <v>132</v>
      </c>
      <c r="S14" s="186" t="s">
        <v>133</v>
      </c>
      <c r="T14" s="186" t="s">
        <v>134</v>
      </c>
      <c r="U14" s="154">
        <v>34114</v>
      </c>
      <c r="V14" s="154"/>
      <c r="W14" s="79"/>
      <c r="X14" s="187">
        <v>6</v>
      </c>
      <c r="Y14" s="188" t="s">
        <v>302</v>
      </c>
      <c r="Z14" s="188" t="s">
        <v>303</v>
      </c>
      <c r="AA14" s="188" t="s">
        <v>304</v>
      </c>
      <c r="AB14" s="189" t="s">
        <v>305</v>
      </c>
      <c r="AC14" s="190" t="s">
        <v>306</v>
      </c>
      <c r="AD14" s="192">
        <v>34432</v>
      </c>
      <c r="AE14" s="79"/>
      <c r="AF14" s="79"/>
    </row>
    <row r="15" spans="1:32" ht="13.5">
      <c r="A15" s="139">
        <v>12</v>
      </c>
      <c r="B15" s="79" t="s">
        <v>570</v>
      </c>
      <c r="C15" s="79" t="s">
        <v>571</v>
      </c>
      <c r="D15" s="79" t="s">
        <v>572</v>
      </c>
      <c r="E15" s="137" t="s">
        <v>573</v>
      </c>
      <c r="F15" s="137" t="s">
        <v>574</v>
      </c>
      <c r="G15" s="153">
        <v>34246</v>
      </c>
      <c r="H15" s="139">
        <v>12</v>
      </c>
      <c r="I15" s="79" t="s">
        <v>477</v>
      </c>
      <c r="J15" s="79" t="s">
        <v>360</v>
      </c>
      <c r="K15" s="79" t="s">
        <v>478</v>
      </c>
      <c r="L15" s="137" t="s">
        <v>90</v>
      </c>
      <c r="M15" s="137" t="s">
        <v>479</v>
      </c>
      <c r="N15" s="153">
        <v>34274</v>
      </c>
      <c r="O15" s="112">
        <v>6</v>
      </c>
      <c r="P15" s="79" t="s">
        <v>135</v>
      </c>
      <c r="Q15" s="79" t="s">
        <v>136</v>
      </c>
      <c r="R15" s="79" t="s">
        <v>137</v>
      </c>
      <c r="S15" s="186" t="s">
        <v>133</v>
      </c>
      <c r="T15" s="186" t="s">
        <v>138</v>
      </c>
      <c r="U15" s="154">
        <v>34342</v>
      </c>
      <c r="V15" s="154"/>
      <c r="W15" s="79"/>
      <c r="X15" s="187">
        <v>6</v>
      </c>
      <c r="Y15" s="188" t="s">
        <v>308</v>
      </c>
      <c r="Z15" s="188" t="s">
        <v>310</v>
      </c>
      <c r="AA15" s="188" t="s">
        <v>312</v>
      </c>
      <c r="AB15" s="189" t="s">
        <v>314</v>
      </c>
      <c r="AC15" s="190" t="s">
        <v>315</v>
      </c>
      <c r="AD15" s="192">
        <v>35118</v>
      </c>
      <c r="AE15" s="79"/>
      <c r="AF15" s="79"/>
    </row>
    <row r="16" spans="1:32" ht="13.5">
      <c r="A16" s="139">
        <v>13</v>
      </c>
      <c r="B16" s="79" t="s">
        <v>204</v>
      </c>
      <c r="C16" s="79" t="s">
        <v>205</v>
      </c>
      <c r="D16" s="79" t="s">
        <v>206</v>
      </c>
      <c r="E16" s="137" t="s">
        <v>575</v>
      </c>
      <c r="F16" s="137" t="s">
        <v>208</v>
      </c>
      <c r="G16" s="153">
        <v>34401</v>
      </c>
      <c r="H16" s="139">
        <v>13</v>
      </c>
      <c r="I16" s="79" t="s">
        <v>480</v>
      </c>
      <c r="J16" s="79" t="s">
        <v>481</v>
      </c>
      <c r="K16" s="79" t="s">
        <v>482</v>
      </c>
      <c r="L16" s="137" t="s">
        <v>483</v>
      </c>
      <c r="M16" s="137" t="s">
        <v>484</v>
      </c>
      <c r="N16" s="153">
        <v>34189</v>
      </c>
      <c r="O16" s="112">
        <v>7</v>
      </c>
      <c r="P16" s="79" t="s">
        <v>139</v>
      </c>
      <c r="Q16" s="79" t="s">
        <v>140</v>
      </c>
      <c r="R16" s="79" t="s">
        <v>141</v>
      </c>
      <c r="S16" s="186" t="s">
        <v>142</v>
      </c>
      <c r="T16" s="186" t="s">
        <v>143</v>
      </c>
      <c r="U16" s="154">
        <v>34283</v>
      </c>
      <c r="V16" s="154"/>
      <c r="W16" s="79"/>
      <c r="X16" s="187">
        <v>7</v>
      </c>
      <c r="Y16" s="188" t="s">
        <v>316</v>
      </c>
      <c r="Z16" s="188" t="s">
        <v>317</v>
      </c>
      <c r="AA16" s="188" t="s">
        <v>319</v>
      </c>
      <c r="AB16" s="189" t="s">
        <v>320</v>
      </c>
      <c r="AC16" s="190" t="s">
        <v>321</v>
      </c>
      <c r="AD16" s="192">
        <v>34464</v>
      </c>
      <c r="AE16" s="83"/>
      <c r="AF16" s="83"/>
    </row>
    <row r="17" spans="1:32" ht="13.5">
      <c r="A17" s="139">
        <v>14</v>
      </c>
      <c r="B17" s="79" t="s">
        <v>209</v>
      </c>
      <c r="C17" s="79" t="s">
        <v>210</v>
      </c>
      <c r="D17" s="79" t="s">
        <v>211</v>
      </c>
      <c r="E17" s="137" t="s">
        <v>142</v>
      </c>
      <c r="F17" s="137" t="s">
        <v>212</v>
      </c>
      <c r="G17" s="153">
        <v>34811</v>
      </c>
      <c r="H17" s="139">
        <v>14</v>
      </c>
      <c r="I17" s="79" t="s">
        <v>351</v>
      </c>
      <c r="J17" s="79" t="s">
        <v>353</v>
      </c>
      <c r="K17" s="79" t="s">
        <v>485</v>
      </c>
      <c r="L17" s="137" t="s">
        <v>356</v>
      </c>
      <c r="M17" s="137" t="s">
        <v>486</v>
      </c>
      <c r="N17" s="153">
        <v>34258</v>
      </c>
      <c r="O17" s="112">
        <v>7</v>
      </c>
      <c r="P17" s="79" t="s">
        <v>144</v>
      </c>
      <c r="Q17" s="79" t="s">
        <v>145</v>
      </c>
      <c r="R17" s="79" t="s">
        <v>146</v>
      </c>
      <c r="S17" s="186" t="s">
        <v>142</v>
      </c>
      <c r="T17" s="186" t="s">
        <v>147</v>
      </c>
      <c r="U17" s="154">
        <v>34282</v>
      </c>
      <c r="V17" s="154"/>
      <c r="W17" s="79"/>
      <c r="X17" s="187">
        <v>7</v>
      </c>
      <c r="Y17" s="188" t="s">
        <v>322</v>
      </c>
      <c r="Z17" s="188" t="s">
        <v>323</v>
      </c>
      <c r="AA17" s="188" t="s">
        <v>324</v>
      </c>
      <c r="AB17" s="189" t="s">
        <v>326</v>
      </c>
      <c r="AC17" s="190" t="s">
        <v>327</v>
      </c>
      <c r="AD17" s="191">
        <v>34642</v>
      </c>
      <c r="AE17" s="79"/>
      <c r="AF17" s="79"/>
    </row>
    <row r="18" spans="1:32" ht="13.5">
      <c r="A18" s="139">
        <v>15</v>
      </c>
      <c r="B18" s="79" t="s">
        <v>223</v>
      </c>
      <c r="C18" s="79" t="s">
        <v>224</v>
      </c>
      <c r="D18" s="79" t="s">
        <v>225</v>
      </c>
      <c r="E18" s="137" t="s">
        <v>226</v>
      </c>
      <c r="F18" s="137" t="s">
        <v>227</v>
      </c>
      <c r="G18" s="153">
        <v>34290</v>
      </c>
      <c r="H18" s="139">
        <v>15</v>
      </c>
      <c r="I18" s="79" t="s">
        <v>307</v>
      </c>
      <c r="J18" s="79" t="s">
        <v>309</v>
      </c>
      <c r="K18" s="79" t="s">
        <v>311</v>
      </c>
      <c r="L18" s="137" t="s">
        <v>313</v>
      </c>
      <c r="M18" s="137" t="s">
        <v>487</v>
      </c>
      <c r="N18" s="153">
        <v>35118</v>
      </c>
      <c r="O18" s="112">
        <v>8</v>
      </c>
      <c r="P18" s="79" t="s">
        <v>148</v>
      </c>
      <c r="Q18" s="79" t="s">
        <v>149</v>
      </c>
      <c r="R18" s="79" t="s">
        <v>150</v>
      </c>
      <c r="S18" s="186" t="s">
        <v>95</v>
      </c>
      <c r="T18" s="186" t="s">
        <v>151</v>
      </c>
      <c r="U18" s="155">
        <v>34324</v>
      </c>
      <c r="V18" s="155"/>
      <c r="W18" s="93"/>
      <c r="X18" s="187">
        <v>8</v>
      </c>
      <c r="Y18" s="188" t="s">
        <v>329</v>
      </c>
      <c r="Z18" s="188" t="s">
        <v>331</v>
      </c>
      <c r="AA18" s="188" t="s">
        <v>333</v>
      </c>
      <c r="AB18" s="190" t="s">
        <v>334</v>
      </c>
      <c r="AC18" s="190" t="s">
        <v>335</v>
      </c>
      <c r="AD18" s="192">
        <v>34230</v>
      </c>
      <c r="AE18" s="79"/>
      <c r="AF18" s="79"/>
    </row>
    <row r="19" spans="1:32" ht="13.5">
      <c r="A19" s="139">
        <v>16</v>
      </c>
      <c r="B19" s="79" t="s">
        <v>82</v>
      </c>
      <c r="C19" s="79" t="s">
        <v>83</v>
      </c>
      <c r="D19" s="79" t="s">
        <v>84</v>
      </c>
      <c r="E19" s="137" t="s">
        <v>85</v>
      </c>
      <c r="F19" s="137" t="s">
        <v>86</v>
      </c>
      <c r="G19" s="153">
        <v>34129</v>
      </c>
      <c r="H19" s="139">
        <v>16</v>
      </c>
      <c r="I19" s="79" t="s">
        <v>488</v>
      </c>
      <c r="J19" s="79" t="s">
        <v>489</v>
      </c>
      <c r="K19" s="79" t="s">
        <v>490</v>
      </c>
      <c r="L19" s="137" t="s">
        <v>85</v>
      </c>
      <c r="M19" s="137" t="s">
        <v>491</v>
      </c>
      <c r="N19" s="153">
        <v>34139</v>
      </c>
      <c r="O19" s="112">
        <v>8</v>
      </c>
      <c r="P19" s="79" t="s">
        <v>152</v>
      </c>
      <c r="Q19" s="79" t="s">
        <v>153</v>
      </c>
      <c r="R19" s="79" t="s">
        <v>154</v>
      </c>
      <c r="S19" s="186" t="s">
        <v>95</v>
      </c>
      <c r="T19" s="186" t="s">
        <v>155</v>
      </c>
      <c r="U19" s="155">
        <v>34390</v>
      </c>
      <c r="V19" s="155"/>
      <c r="W19" s="93"/>
      <c r="X19" s="187">
        <v>8</v>
      </c>
      <c r="Y19" s="188" t="s">
        <v>336</v>
      </c>
      <c r="Z19" s="188" t="s">
        <v>337</v>
      </c>
      <c r="AA19" s="188" t="s">
        <v>338</v>
      </c>
      <c r="AB19" s="189" t="s">
        <v>339</v>
      </c>
      <c r="AC19" s="190" t="s">
        <v>340</v>
      </c>
      <c r="AD19" s="192">
        <v>34066</v>
      </c>
      <c r="AE19" s="79"/>
      <c r="AF19" s="79"/>
    </row>
    <row r="20" spans="1:32" ht="13.5">
      <c r="A20" s="139">
        <v>17</v>
      </c>
      <c r="B20" s="79" t="s">
        <v>218</v>
      </c>
      <c r="C20" s="79" t="s">
        <v>219</v>
      </c>
      <c r="D20" s="79" t="s">
        <v>220</v>
      </c>
      <c r="E20" s="137" t="s">
        <v>226</v>
      </c>
      <c r="F20" s="137" t="s">
        <v>222</v>
      </c>
      <c r="G20" s="153">
        <v>34115</v>
      </c>
      <c r="H20" s="139">
        <v>17</v>
      </c>
      <c r="I20" s="79" t="s">
        <v>247</v>
      </c>
      <c r="J20" s="79" t="s">
        <v>249</v>
      </c>
      <c r="K20" s="79" t="s">
        <v>492</v>
      </c>
      <c r="L20" s="137" t="s">
        <v>473</v>
      </c>
      <c r="M20" s="137" t="s">
        <v>493</v>
      </c>
      <c r="N20" s="153">
        <v>34230</v>
      </c>
      <c r="O20" s="112">
        <v>9</v>
      </c>
      <c r="P20" s="79" t="s">
        <v>156</v>
      </c>
      <c r="Q20" s="79" t="s">
        <v>157</v>
      </c>
      <c r="R20" s="79" t="s">
        <v>114</v>
      </c>
      <c r="S20" s="186" t="s">
        <v>115</v>
      </c>
      <c r="T20" s="186" t="s">
        <v>158</v>
      </c>
      <c r="U20" s="154">
        <v>34185</v>
      </c>
      <c r="V20" s="154"/>
      <c r="W20" s="79"/>
      <c r="X20" s="187">
        <v>9</v>
      </c>
      <c r="Y20" s="188" t="s">
        <v>341</v>
      </c>
      <c r="Z20" s="188" t="s">
        <v>342</v>
      </c>
      <c r="AA20" s="188" t="s">
        <v>343</v>
      </c>
      <c r="AB20" s="189" t="s">
        <v>344</v>
      </c>
      <c r="AC20" s="190" t="s">
        <v>345</v>
      </c>
      <c r="AD20" s="192">
        <v>34390</v>
      </c>
      <c r="AE20" s="79"/>
      <c r="AF20" s="79"/>
    </row>
    <row r="21" spans="1:32" ht="13.5">
      <c r="A21" s="139">
        <v>18</v>
      </c>
      <c r="B21" s="79" t="s">
        <v>152</v>
      </c>
      <c r="C21" s="79" t="s">
        <v>153</v>
      </c>
      <c r="D21" s="79" t="s">
        <v>154</v>
      </c>
      <c r="E21" s="137" t="s">
        <v>95</v>
      </c>
      <c r="F21" s="137" t="s">
        <v>155</v>
      </c>
      <c r="G21" s="153">
        <v>34390</v>
      </c>
      <c r="H21" s="139">
        <v>18</v>
      </c>
      <c r="I21" s="79" t="s">
        <v>611</v>
      </c>
      <c r="J21" s="79" t="s">
        <v>612</v>
      </c>
      <c r="K21" s="79" t="s">
        <v>170</v>
      </c>
      <c r="L21" s="137" t="s">
        <v>494</v>
      </c>
      <c r="M21" s="137" t="s">
        <v>613</v>
      </c>
      <c r="N21" s="153">
        <v>34642</v>
      </c>
      <c r="O21" s="112">
        <v>9</v>
      </c>
      <c r="P21" s="79" t="s">
        <v>159</v>
      </c>
      <c r="Q21" s="79" t="s">
        <v>160</v>
      </c>
      <c r="R21" s="79" t="s">
        <v>114</v>
      </c>
      <c r="S21" s="186" t="s">
        <v>161</v>
      </c>
      <c r="T21" s="186" t="s">
        <v>162</v>
      </c>
      <c r="U21" s="154">
        <v>34194</v>
      </c>
      <c r="V21" s="154"/>
      <c r="W21" s="79"/>
      <c r="X21" s="187">
        <v>9</v>
      </c>
      <c r="Y21" s="188" t="s">
        <v>347</v>
      </c>
      <c r="Z21" s="188" t="s">
        <v>348</v>
      </c>
      <c r="AA21" s="188" t="s">
        <v>349</v>
      </c>
      <c r="AB21" s="189" t="s">
        <v>344</v>
      </c>
      <c r="AC21" s="190" t="s">
        <v>350</v>
      </c>
      <c r="AD21" s="192">
        <v>34977</v>
      </c>
      <c r="AE21" s="79"/>
      <c r="AF21" s="79"/>
    </row>
    <row r="22" spans="1:32" ht="13.5">
      <c r="A22" s="139">
        <v>19</v>
      </c>
      <c r="B22" s="79" t="s">
        <v>163</v>
      </c>
      <c r="C22" s="79" t="s">
        <v>164</v>
      </c>
      <c r="D22" s="79" t="s">
        <v>576</v>
      </c>
      <c r="E22" s="137" t="s">
        <v>577</v>
      </c>
      <c r="F22" s="137" t="s">
        <v>167</v>
      </c>
      <c r="G22" s="153">
        <v>34481</v>
      </c>
      <c r="H22" s="139">
        <v>19</v>
      </c>
      <c r="I22" s="79" t="s">
        <v>495</v>
      </c>
      <c r="J22" s="79" t="s">
        <v>496</v>
      </c>
      <c r="K22" s="79" t="s">
        <v>497</v>
      </c>
      <c r="L22" s="137" t="s">
        <v>498</v>
      </c>
      <c r="M22" s="137" t="s">
        <v>499</v>
      </c>
      <c r="N22" s="153">
        <v>34214</v>
      </c>
      <c r="O22" s="112">
        <v>10</v>
      </c>
      <c r="P22" s="79" t="s">
        <v>163</v>
      </c>
      <c r="Q22" s="79" t="s">
        <v>164</v>
      </c>
      <c r="R22" s="79" t="s">
        <v>165</v>
      </c>
      <c r="S22" s="186" t="s">
        <v>166</v>
      </c>
      <c r="T22" s="186" t="s">
        <v>167</v>
      </c>
      <c r="U22" s="154">
        <v>34481</v>
      </c>
      <c r="V22" s="154"/>
      <c r="W22" s="79"/>
      <c r="X22" s="187">
        <v>10</v>
      </c>
      <c r="Y22" s="188" t="s">
        <v>352</v>
      </c>
      <c r="Z22" s="188" t="s">
        <v>354</v>
      </c>
      <c r="AA22" s="188" t="s">
        <v>355</v>
      </c>
      <c r="AB22" s="189" t="s">
        <v>357</v>
      </c>
      <c r="AC22" s="190" t="s">
        <v>358</v>
      </c>
      <c r="AD22" s="191">
        <v>34258</v>
      </c>
      <c r="AE22" s="79"/>
      <c r="AF22" s="79"/>
    </row>
    <row r="23" spans="1:32" ht="13.5">
      <c r="A23" s="139">
        <v>20</v>
      </c>
      <c r="B23" s="93" t="s">
        <v>192</v>
      </c>
      <c r="C23" s="93" t="s">
        <v>193</v>
      </c>
      <c r="D23" s="93" t="s">
        <v>478</v>
      </c>
      <c r="E23" s="137" t="s">
        <v>90</v>
      </c>
      <c r="F23" s="137" t="s">
        <v>195</v>
      </c>
      <c r="G23" s="153">
        <v>34088</v>
      </c>
      <c r="H23" s="139">
        <v>20</v>
      </c>
      <c r="I23" s="79" t="s">
        <v>500</v>
      </c>
      <c r="J23" s="79" t="s">
        <v>501</v>
      </c>
      <c r="K23" s="79" t="s">
        <v>318</v>
      </c>
      <c r="L23" s="137" t="s">
        <v>502</v>
      </c>
      <c r="M23" s="137" t="s">
        <v>503</v>
      </c>
      <c r="N23" s="153">
        <v>34464</v>
      </c>
      <c r="O23" s="112">
        <v>10</v>
      </c>
      <c r="P23" s="79" t="s">
        <v>168</v>
      </c>
      <c r="Q23" s="79" t="s">
        <v>169</v>
      </c>
      <c r="R23" s="79" t="s">
        <v>170</v>
      </c>
      <c r="S23" s="186" t="s">
        <v>171</v>
      </c>
      <c r="T23" s="186" t="s">
        <v>172</v>
      </c>
      <c r="U23" s="154">
        <v>34442</v>
      </c>
      <c r="V23" s="154"/>
      <c r="W23" s="79"/>
      <c r="X23" s="187">
        <v>10</v>
      </c>
      <c r="Y23" s="188" t="s">
        <v>359</v>
      </c>
      <c r="Z23" s="188" t="s">
        <v>361</v>
      </c>
      <c r="AA23" s="188" t="s">
        <v>362</v>
      </c>
      <c r="AB23" s="189" t="s">
        <v>363</v>
      </c>
      <c r="AC23" s="190" t="s">
        <v>364</v>
      </c>
      <c r="AD23" s="191">
        <v>34274</v>
      </c>
      <c r="AE23" s="79"/>
      <c r="AF23" s="79"/>
    </row>
    <row r="24" spans="1:32" ht="13.5">
      <c r="A24" s="139">
        <v>21</v>
      </c>
      <c r="B24" s="93" t="s">
        <v>92</v>
      </c>
      <c r="C24" s="93" t="s">
        <v>578</v>
      </c>
      <c r="D24" s="93" t="s">
        <v>579</v>
      </c>
      <c r="E24" s="137" t="s">
        <v>580</v>
      </c>
      <c r="F24" s="137" t="s">
        <v>581</v>
      </c>
      <c r="G24" s="153">
        <v>34115</v>
      </c>
      <c r="H24" s="139">
        <v>21</v>
      </c>
      <c r="I24" s="79" t="s">
        <v>247</v>
      </c>
      <c r="J24" s="79" t="s">
        <v>504</v>
      </c>
      <c r="K24" s="79" t="s">
        <v>505</v>
      </c>
      <c r="L24" s="137" t="s">
        <v>161</v>
      </c>
      <c r="M24" s="137" t="s">
        <v>506</v>
      </c>
      <c r="N24" s="153">
        <v>34170</v>
      </c>
      <c r="O24" s="112">
        <v>11</v>
      </c>
      <c r="P24" s="79" t="s">
        <v>173</v>
      </c>
      <c r="Q24" s="79" t="s">
        <v>174</v>
      </c>
      <c r="R24" s="79" t="s">
        <v>175</v>
      </c>
      <c r="S24" s="186" t="s">
        <v>176</v>
      </c>
      <c r="T24" s="186" t="s">
        <v>177</v>
      </c>
      <c r="U24" s="154">
        <v>34166</v>
      </c>
      <c r="V24" s="154"/>
      <c r="W24" s="79"/>
      <c r="X24" s="187">
        <v>11</v>
      </c>
      <c r="Y24" s="188" t="s">
        <v>365</v>
      </c>
      <c r="Z24" s="188" t="s">
        <v>366</v>
      </c>
      <c r="AA24" s="188" t="s">
        <v>367</v>
      </c>
      <c r="AB24" s="189" t="s">
        <v>368</v>
      </c>
      <c r="AC24" s="190" t="s">
        <v>369</v>
      </c>
      <c r="AD24" s="192">
        <v>34503</v>
      </c>
      <c r="AE24" s="79"/>
      <c r="AF24" s="79"/>
    </row>
    <row r="25" spans="1:32" ht="13.5">
      <c r="A25" s="139">
        <v>22</v>
      </c>
      <c r="B25" s="79" t="s">
        <v>168</v>
      </c>
      <c r="C25" s="79" t="s">
        <v>582</v>
      </c>
      <c r="D25" s="79" t="s">
        <v>170</v>
      </c>
      <c r="E25" s="137" t="s">
        <v>561</v>
      </c>
      <c r="F25" s="137" t="s">
        <v>172</v>
      </c>
      <c r="G25" s="153">
        <v>34442</v>
      </c>
      <c r="H25" s="139">
        <v>22</v>
      </c>
      <c r="I25" s="79" t="s">
        <v>507</v>
      </c>
      <c r="J25" s="79" t="s">
        <v>508</v>
      </c>
      <c r="K25" s="79" t="s">
        <v>509</v>
      </c>
      <c r="L25" s="137" t="s">
        <v>202</v>
      </c>
      <c r="M25" s="137" t="s">
        <v>510</v>
      </c>
      <c r="N25" s="153">
        <v>34495</v>
      </c>
      <c r="O25" s="112">
        <v>11</v>
      </c>
      <c r="P25" s="79" t="s">
        <v>178</v>
      </c>
      <c r="Q25" s="79" t="s">
        <v>179</v>
      </c>
      <c r="R25" s="79" t="s">
        <v>180</v>
      </c>
      <c r="S25" s="186" t="s">
        <v>176</v>
      </c>
      <c r="T25" s="186" t="s">
        <v>181</v>
      </c>
      <c r="U25" s="154">
        <v>34222</v>
      </c>
      <c r="V25" s="154"/>
      <c r="W25" s="79"/>
      <c r="X25" s="187">
        <v>11</v>
      </c>
      <c r="Y25" s="188" t="s">
        <v>370</v>
      </c>
      <c r="Z25" s="188" t="s">
        <v>371</v>
      </c>
      <c r="AA25" s="188" t="s">
        <v>372</v>
      </c>
      <c r="AB25" s="189"/>
      <c r="AC25" s="190" t="s">
        <v>373</v>
      </c>
      <c r="AD25" s="192">
        <v>35012</v>
      </c>
      <c r="AE25" s="79"/>
      <c r="AF25" s="79"/>
    </row>
    <row r="26" spans="1:32" ht="13.5">
      <c r="A26" s="139">
        <v>23</v>
      </c>
      <c r="B26" s="79" t="s">
        <v>102</v>
      </c>
      <c r="C26" s="79" t="s">
        <v>103</v>
      </c>
      <c r="D26" s="79" t="s">
        <v>583</v>
      </c>
      <c r="E26" s="137" t="s">
        <v>584</v>
      </c>
      <c r="F26" s="137" t="s">
        <v>106</v>
      </c>
      <c r="G26" s="153">
        <v>34077</v>
      </c>
      <c r="H26" s="139">
        <v>23</v>
      </c>
      <c r="I26" s="79" t="s">
        <v>218</v>
      </c>
      <c r="J26" s="79" t="s">
        <v>511</v>
      </c>
      <c r="K26" s="79" t="s">
        <v>512</v>
      </c>
      <c r="L26" s="137" t="s">
        <v>513</v>
      </c>
      <c r="M26" s="137" t="s">
        <v>514</v>
      </c>
      <c r="N26" s="153">
        <v>34890</v>
      </c>
      <c r="O26" s="112">
        <v>12</v>
      </c>
      <c r="P26" s="79" t="s">
        <v>182</v>
      </c>
      <c r="Q26" s="79" t="s">
        <v>183</v>
      </c>
      <c r="R26" s="79" t="s">
        <v>184</v>
      </c>
      <c r="S26" s="186" t="s">
        <v>185</v>
      </c>
      <c r="T26" s="186" t="s">
        <v>186</v>
      </c>
      <c r="U26" s="154">
        <v>34268</v>
      </c>
      <c r="V26" s="154"/>
      <c r="W26" s="79"/>
      <c r="X26" s="187">
        <v>12</v>
      </c>
      <c r="Y26" s="188" t="s">
        <v>374</v>
      </c>
      <c r="Z26" s="188" t="s">
        <v>376</v>
      </c>
      <c r="AA26" s="188" t="s">
        <v>378</v>
      </c>
      <c r="AB26" s="190" t="s">
        <v>379</v>
      </c>
      <c r="AC26" s="190" t="s">
        <v>380</v>
      </c>
      <c r="AD26" s="192">
        <v>34281</v>
      </c>
      <c r="AE26" s="79"/>
      <c r="AF26" s="79"/>
    </row>
    <row r="27" spans="1:32" ht="13.5">
      <c r="A27" s="139">
        <v>24</v>
      </c>
      <c r="B27" s="79" t="s">
        <v>585</v>
      </c>
      <c r="C27" s="79" t="s">
        <v>586</v>
      </c>
      <c r="D27" s="79" t="s">
        <v>587</v>
      </c>
      <c r="E27" s="137" t="s">
        <v>588</v>
      </c>
      <c r="F27" s="137" t="s">
        <v>589</v>
      </c>
      <c r="G27" s="153">
        <v>34252</v>
      </c>
      <c r="H27" s="139">
        <v>24</v>
      </c>
      <c r="I27" s="83" t="s">
        <v>515</v>
      </c>
      <c r="J27" s="83" t="s">
        <v>516</v>
      </c>
      <c r="K27" s="83" t="s">
        <v>517</v>
      </c>
      <c r="L27" s="137" t="s">
        <v>518</v>
      </c>
      <c r="M27" s="137" t="s">
        <v>519</v>
      </c>
      <c r="N27" s="153">
        <v>34157</v>
      </c>
      <c r="O27" s="112">
        <v>12</v>
      </c>
      <c r="P27" s="79" t="s">
        <v>187</v>
      </c>
      <c r="Q27" s="79" t="s">
        <v>188</v>
      </c>
      <c r="R27" s="79" t="s">
        <v>189</v>
      </c>
      <c r="S27" s="186" t="s">
        <v>190</v>
      </c>
      <c r="T27" s="186" t="s">
        <v>191</v>
      </c>
      <c r="U27" s="154">
        <v>34491</v>
      </c>
      <c r="V27" s="154"/>
      <c r="W27" s="79"/>
      <c r="X27" s="187">
        <v>12</v>
      </c>
      <c r="Y27" s="188" t="s">
        <v>382</v>
      </c>
      <c r="Z27" s="188" t="s">
        <v>384</v>
      </c>
      <c r="AA27" s="188" t="s">
        <v>385</v>
      </c>
      <c r="AB27" s="189" t="s">
        <v>386</v>
      </c>
      <c r="AC27" s="190" t="s">
        <v>387</v>
      </c>
      <c r="AD27" s="191">
        <v>34700</v>
      </c>
      <c r="AE27" s="79"/>
      <c r="AF27" s="79"/>
    </row>
    <row r="28" spans="1:32" ht="13.5">
      <c r="A28" s="139">
        <v>25</v>
      </c>
      <c r="B28" s="79" t="s">
        <v>139</v>
      </c>
      <c r="C28" s="79" t="s">
        <v>590</v>
      </c>
      <c r="D28" s="79" t="s">
        <v>591</v>
      </c>
      <c r="E28" s="137" t="s">
        <v>142</v>
      </c>
      <c r="F28" s="137" t="s">
        <v>143</v>
      </c>
      <c r="G28" s="153">
        <v>34283</v>
      </c>
      <c r="H28" s="139">
        <v>25</v>
      </c>
      <c r="I28" s="79" t="s">
        <v>240</v>
      </c>
      <c r="J28" s="79" t="s">
        <v>459</v>
      </c>
      <c r="K28" s="79" t="s">
        <v>520</v>
      </c>
      <c r="L28" s="137" t="s">
        <v>473</v>
      </c>
      <c r="M28" s="137" t="s">
        <v>521</v>
      </c>
      <c r="N28" s="153">
        <v>34135</v>
      </c>
      <c r="O28" s="112">
        <v>13</v>
      </c>
      <c r="P28" s="79" t="s">
        <v>192</v>
      </c>
      <c r="Q28" s="79" t="s">
        <v>193</v>
      </c>
      <c r="R28" s="79" t="s">
        <v>194</v>
      </c>
      <c r="S28" s="186" t="s">
        <v>90</v>
      </c>
      <c r="T28" s="186" t="s">
        <v>195</v>
      </c>
      <c r="U28" s="156">
        <v>34088</v>
      </c>
      <c r="V28" s="156"/>
      <c r="W28" s="83"/>
      <c r="X28" s="187">
        <v>13</v>
      </c>
      <c r="Y28" s="194" t="s">
        <v>389</v>
      </c>
      <c r="Z28" s="194" t="s">
        <v>391</v>
      </c>
      <c r="AA28" s="194" t="s">
        <v>392</v>
      </c>
      <c r="AB28" s="195" t="s">
        <v>394</v>
      </c>
      <c r="AC28" s="193" t="s">
        <v>395</v>
      </c>
      <c r="AD28" s="191">
        <v>34348</v>
      </c>
      <c r="AE28" s="79"/>
      <c r="AF28" s="79"/>
    </row>
    <row r="29" spans="1:32" ht="13.5">
      <c r="A29" s="139">
        <v>26</v>
      </c>
      <c r="B29" s="83" t="s">
        <v>592</v>
      </c>
      <c r="C29" s="83" t="s">
        <v>593</v>
      </c>
      <c r="D29" s="83" t="s">
        <v>594</v>
      </c>
      <c r="E29" s="137" t="s">
        <v>595</v>
      </c>
      <c r="F29" s="137" t="s">
        <v>596</v>
      </c>
      <c r="G29" s="153">
        <v>34557</v>
      </c>
      <c r="H29" s="139">
        <v>26</v>
      </c>
      <c r="I29" s="79" t="s">
        <v>396</v>
      </c>
      <c r="J29" s="79" t="s">
        <v>398</v>
      </c>
      <c r="K29" s="79" t="s">
        <v>400</v>
      </c>
      <c r="L29" s="137" t="s">
        <v>402</v>
      </c>
      <c r="M29" s="137" t="s">
        <v>522</v>
      </c>
      <c r="N29" s="153">
        <v>34082</v>
      </c>
      <c r="O29" s="112">
        <v>13</v>
      </c>
      <c r="P29" s="79" t="s">
        <v>192</v>
      </c>
      <c r="Q29" s="79" t="s">
        <v>196</v>
      </c>
      <c r="R29" s="79" t="s">
        <v>197</v>
      </c>
      <c r="S29" s="186" t="s">
        <v>90</v>
      </c>
      <c r="T29" s="186" t="s">
        <v>198</v>
      </c>
      <c r="U29" s="154">
        <v>34871</v>
      </c>
      <c r="V29" s="154"/>
      <c r="W29" s="79"/>
      <c r="X29" s="187">
        <v>13</v>
      </c>
      <c r="Y29" s="188" t="s">
        <v>397</v>
      </c>
      <c r="Z29" s="188" t="s">
        <v>399</v>
      </c>
      <c r="AA29" s="188" t="s">
        <v>401</v>
      </c>
      <c r="AB29" s="190" t="s">
        <v>403</v>
      </c>
      <c r="AC29" s="190" t="s">
        <v>404</v>
      </c>
      <c r="AD29" s="192">
        <v>34082</v>
      </c>
      <c r="AE29" s="79"/>
      <c r="AF29" s="79"/>
    </row>
    <row r="30" spans="1:32" ht="13.5">
      <c r="A30" s="139">
        <v>27</v>
      </c>
      <c r="B30" s="79" t="s">
        <v>87</v>
      </c>
      <c r="C30" s="79" t="s">
        <v>88</v>
      </c>
      <c r="D30" s="79" t="s">
        <v>597</v>
      </c>
      <c r="E30" s="137" t="s">
        <v>90</v>
      </c>
      <c r="F30" s="137" t="s">
        <v>91</v>
      </c>
      <c r="G30" s="153">
        <v>34109</v>
      </c>
      <c r="H30" s="139">
        <v>27</v>
      </c>
      <c r="I30" s="79" t="s">
        <v>523</v>
      </c>
      <c r="J30" s="79" t="s">
        <v>524</v>
      </c>
      <c r="K30" s="79" t="s">
        <v>423</v>
      </c>
      <c r="L30" s="137" t="s">
        <v>525</v>
      </c>
      <c r="M30" s="137" t="s">
        <v>526</v>
      </c>
      <c r="N30" s="153">
        <v>34262</v>
      </c>
      <c r="O30" s="112">
        <v>14</v>
      </c>
      <c r="P30" s="79" t="s">
        <v>199</v>
      </c>
      <c r="Q30" s="79" t="s">
        <v>200</v>
      </c>
      <c r="R30" s="79" t="s">
        <v>201</v>
      </c>
      <c r="S30" s="186" t="s">
        <v>202</v>
      </c>
      <c r="T30" s="186" t="s">
        <v>203</v>
      </c>
      <c r="U30" s="154">
        <v>34635</v>
      </c>
      <c r="V30" s="154"/>
      <c r="W30" s="79"/>
      <c r="X30" s="187">
        <v>14</v>
      </c>
      <c r="Y30" s="188" t="s">
        <v>347</v>
      </c>
      <c r="Z30" s="188" t="s">
        <v>405</v>
      </c>
      <c r="AA30" s="188" t="s">
        <v>406</v>
      </c>
      <c r="AB30" s="189" t="s">
        <v>245</v>
      </c>
      <c r="AC30" s="190" t="s">
        <v>407</v>
      </c>
      <c r="AD30" s="192">
        <v>34069</v>
      </c>
      <c r="AE30" s="79"/>
      <c r="AF30" s="79"/>
    </row>
    <row r="31" spans="1:32" ht="13.5">
      <c r="A31" s="139">
        <v>28</v>
      </c>
      <c r="B31" s="79" t="s">
        <v>598</v>
      </c>
      <c r="C31" s="79" t="s">
        <v>599</v>
      </c>
      <c r="D31" s="79" t="s">
        <v>600</v>
      </c>
      <c r="E31" s="137" t="s">
        <v>601</v>
      </c>
      <c r="F31" s="137" t="s">
        <v>602</v>
      </c>
      <c r="G31" s="153">
        <v>34387</v>
      </c>
      <c r="H31" s="139">
        <v>28</v>
      </c>
      <c r="I31" s="79" t="s">
        <v>346</v>
      </c>
      <c r="J31" s="79" t="s">
        <v>527</v>
      </c>
      <c r="K31" s="79" t="s">
        <v>528</v>
      </c>
      <c r="L31" s="137" t="s">
        <v>473</v>
      </c>
      <c r="M31" s="137" t="s">
        <v>529</v>
      </c>
      <c r="N31" s="153">
        <v>34069</v>
      </c>
      <c r="O31" s="112">
        <v>14</v>
      </c>
      <c r="P31" s="79" t="s">
        <v>204</v>
      </c>
      <c r="Q31" s="79" t="s">
        <v>205</v>
      </c>
      <c r="R31" s="79" t="s">
        <v>206</v>
      </c>
      <c r="S31" s="186" t="s">
        <v>207</v>
      </c>
      <c r="T31" s="186" t="s">
        <v>208</v>
      </c>
      <c r="U31" s="154">
        <v>34401</v>
      </c>
      <c r="V31" s="154"/>
      <c r="W31" s="79"/>
      <c r="X31" s="187">
        <v>14</v>
      </c>
      <c r="Y31" s="188" t="s">
        <v>260</v>
      </c>
      <c r="Z31" s="188" t="s">
        <v>409</v>
      </c>
      <c r="AA31" s="188" t="s">
        <v>410</v>
      </c>
      <c r="AB31" s="189" t="s">
        <v>245</v>
      </c>
      <c r="AC31" s="190" t="s">
        <v>411</v>
      </c>
      <c r="AD31" s="192">
        <v>34211</v>
      </c>
      <c r="AE31" s="79"/>
      <c r="AF31" s="79"/>
    </row>
    <row r="32" spans="1:32" ht="13.5">
      <c r="A32" s="139">
        <v>29</v>
      </c>
      <c r="B32" s="79" t="s">
        <v>603</v>
      </c>
      <c r="C32" s="79" t="s">
        <v>604</v>
      </c>
      <c r="D32" s="79" t="s">
        <v>605</v>
      </c>
      <c r="E32" s="137" t="s">
        <v>606</v>
      </c>
      <c r="F32" s="137" t="s">
        <v>607</v>
      </c>
      <c r="G32" s="153">
        <v>34235</v>
      </c>
      <c r="H32" s="139">
        <v>29</v>
      </c>
      <c r="I32" s="79" t="s">
        <v>259</v>
      </c>
      <c r="J32" s="79" t="s">
        <v>261</v>
      </c>
      <c r="K32" s="79" t="s">
        <v>263</v>
      </c>
      <c r="L32" s="137" t="s">
        <v>530</v>
      </c>
      <c r="M32" s="137" t="s">
        <v>531</v>
      </c>
      <c r="N32" s="153">
        <v>34391</v>
      </c>
      <c r="O32" s="112">
        <v>15</v>
      </c>
      <c r="P32" s="79" t="s">
        <v>209</v>
      </c>
      <c r="Q32" s="79" t="s">
        <v>210</v>
      </c>
      <c r="R32" s="79" t="s">
        <v>211</v>
      </c>
      <c r="S32" s="186" t="s">
        <v>142</v>
      </c>
      <c r="T32" s="186" t="s">
        <v>212</v>
      </c>
      <c r="U32" s="154">
        <v>34811</v>
      </c>
      <c r="V32" s="154"/>
      <c r="W32" s="79"/>
      <c r="X32" s="187">
        <v>15</v>
      </c>
      <c r="Y32" s="188" t="s">
        <v>412</v>
      </c>
      <c r="Z32" s="188" t="s">
        <v>414</v>
      </c>
      <c r="AA32" s="188" t="s">
        <v>415</v>
      </c>
      <c r="AB32" s="189" t="s">
        <v>326</v>
      </c>
      <c r="AC32" s="190" t="s">
        <v>416</v>
      </c>
      <c r="AD32" s="192">
        <v>34223</v>
      </c>
      <c r="AE32" s="79"/>
      <c r="AF32" s="79"/>
    </row>
    <row r="33" spans="1:32" ht="13.5">
      <c r="A33" s="139">
        <v>30</v>
      </c>
      <c r="B33" s="79" t="s">
        <v>112</v>
      </c>
      <c r="C33" s="79" t="s">
        <v>608</v>
      </c>
      <c r="D33" s="79" t="s">
        <v>609</v>
      </c>
      <c r="E33" s="137" t="s">
        <v>161</v>
      </c>
      <c r="F33" s="137" t="s">
        <v>116</v>
      </c>
      <c r="G33" s="153">
        <v>34289</v>
      </c>
      <c r="H33" s="139">
        <v>30</v>
      </c>
      <c r="I33" s="79" t="s">
        <v>92</v>
      </c>
      <c r="J33" s="79" t="s">
        <v>375</v>
      </c>
      <c r="K33" s="79" t="s">
        <v>377</v>
      </c>
      <c r="L33" s="137" t="s">
        <v>532</v>
      </c>
      <c r="M33" s="137" t="s">
        <v>533</v>
      </c>
      <c r="N33" s="153">
        <v>34281</v>
      </c>
      <c r="O33" s="112">
        <v>15</v>
      </c>
      <c r="P33" s="79" t="s">
        <v>213</v>
      </c>
      <c r="Q33" s="79" t="s">
        <v>214</v>
      </c>
      <c r="R33" s="79" t="s">
        <v>215</v>
      </c>
      <c r="S33" s="186" t="s">
        <v>216</v>
      </c>
      <c r="T33" s="186" t="s">
        <v>217</v>
      </c>
      <c r="U33" s="154">
        <v>34439</v>
      </c>
      <c r="V33" s="154"/>
      <c r="W33" s="79"/>
      <c r="X33" s="187">
        <v>15</v>
      </c>
      <c r="Y33" s="188" t="s">
        <v>417</v>
      </c>
      <c r="Z33" s="188" t="s">
        <v>418</v>
      </c>
      <c r="AA33" s="190" t="s">
        <v>419</v>
      </c>
      <c r="AB33" s="189" t="s">
        <v>326</v>
      </c>
      <c r="AC33" s="190" t="s">
        <v>420</v>
      </c>
      <c r="AD33" s="192">
        <v>34342</v>
      </c>
      <c r="AE33" s="79"/>
      <c r="AF33" s="79"/>
    </row>
    <row r="34" spans="1:32" ht="13.5">
      <c r="A34" s="139">
        <v>31</v>
      </c>
      <c r="B34" s="79" t="s">
        <v>107</v>
      </c>
      <c r="C34" s="79" t="s">
        <v>108</v>
      </c>
      <c r="D34" s="79" t="s">
        <v>470</v>
      </c>
      <c r="E34" s="137" t="s">
        <v>110</v>
      </c>
      <c r="F34" s="137" t="s">
        <v>111</v>
      </c>
      <c r="G34" s="153">
        <v>34272</v>
      </c>
      <c r="H34" s="139">
        <v>31</v>
      </c>
      <c r="I34" s="79" t="s">
        <v>534</v>
      </c>
      <c r="J34" s="79" t="s">
        <v>413</v>
      </c>
      <c r="K34" s="79" t="s">
        <v>535</v>
      </c>
      <c r="L34" s="137" t="s">
        <v>325</v>
      </c>
      <c r="M34" s="137" t="s">
        <v>536</v>
      </c>
      <c r="N34" s="153">
        <v>34223</v>
      </c>
      <c r="O34" s="112">
        <v>16</v>
      </c>
      <c r="P34" s="79" t="s">
        <v>218</v>
      </c>
      <c r="Q34" s="79" t="s">
        <v>219</v>
      </c>
      <c r="R34" s="79" t="s">
        <v>220</v>
      </c>
      <c r="S34" s="186" t="s">
        <v>221</v>
      </c>
      <c r="T34" s="186" t="s">
        <v>222</v>
      </c>
      <c r="U34" s="154">
        <v>34115</v>
      </c>
      <c r="V34" s="154"/>
      <c r="W34" s="79"/>
      <c r="X34" s="187">
        <v>16</v>
      </c>
      <c r="Y34" s="188" t="s">
        <v>421</v>
      </c>
      <c r="Z34" s="188" t="s">
        <v>422</v>
      </c>
      <c r="AA34" s="188" t="s">
        <v>424</v>
      </c>
      <c r="AB34" s="190" t="s">
        <v>425</v>
      </c>
      <c r="AC34" s="190" t="s">
        <v>426</v>
      </c>
      <c r="AD34" s="192">
        <v>34210</v>
      </c>
      <c r="AE34" s="79"/>
      <c r="AF34" s="79"/>
    </row>
    <row r="35" spans="1:32" ht="13.5">
      <c r="A35" s="139">
        <v>32</v>
      </c>
      <c r="B35" s="79" t="s">
        <v>182</v>
      </c>
      <c r="C35" s="79" t="s">
        <v>183</v>
      </c>
      <c r="D35" s="79" t="s">
        <v>610</v>
      </c>
      <c r="E35" s="137" t="s">
        <v>185</v>
      </c>
      <c r="F35" s="137" t="s">
        <v>186</v>
      </c>
      <c r="G35" s="153">
        <v>34268</v>
      </c>
      <c r="H35" s="139">
        <v>32</v>
      </c>
      <c r="I35" s="79" t="s">
        <v>537</v>
      </c>
      <c r="J35" s="79" t="s">
        <v>538</v>
      </c>
      <c r="K35" s="79" t="s">
        <v>539</v>
      </c>
      <c r="L35" s="137" t="s">
        <v>540</v>
      </c>
      <c r="M35" s="137" t="s">
        <v>541</v>
      </c>
      <c r="N35" s="153">
        <v>34329</v>
      </c>
      <c r="O35" s="112">
        <v>16</v>
      </c>
      <c r="P35" s="79" t="s">
        <v>223</v>
      </c>
      <c r="Q35" s="79" t="s">
        <v>224</v>
      </c>
      <c r="R35" s="79" t="s">
        <v>225</v>
      </c>
      <c r="S35" s="186" t="s">
        <v>226</v>
      </c>
      <c r="T35" s="186" t="s">
        <v>227</v>
      </c>
      <c r="U35" s="154">
        <v>34290</v>
      </c>
      <c r="V35" s="154"/>
      <c r="W35" s="79"/>
      <c r="X35" s="187">
        <v>16</v>
      </c>
      <c r="Y35" s="188" t="s">
        <v>427</v>
      </c>
      <c r="Z35" s="188" t="s">
        <v>428</v>
      </c>
      <c r="AA35" s="188" t="s">
        <v>429</v>
      </c>
      <c r="AB35" s="190" t="s">
        <v>425</v>
      </c>
      <c r="AC35" s="190" t="s">
        <v>430</v>
      </c>
      <c r="AD35" s="192">
        <v>34210</v>
      </c>
      <c r="AE35" s="79"/>
      <c r="AF35" s="79"/>
    </row>
    <row r="38" spans="15:24" ht="13.5">
      <c r="O38" s="140" t="s">
        <v>55</v>
      </c>
      <c r="X38" s="140" t="s">
        <v>57</v>
      </c>
    </row>
    <row r="39" spans="15:31" ht="13.5">
      <c r="O39" s="138" t="s">
        <v>47</v>
      </c>
      <c r="P39" s="137" t="s">
        <v>48</v>
      </c>
      <c r="Q39" s="137" t="s">
        <v>49</v>
      </c>
      <c r="R39" s="137" t="s">
        <v>51</v>
      </c>
      <c r="S39" s="138" t="s">
        <v>47</v>
      </c>
      <c r="T39" s="137" t="s">
        <v>48</v>
      </c>
      <c r="U39" s="137" t="s">
        <v>49</v>
      </c>
      <c r="W39" s="137" t="s">
        <v>51</v>
      </c>
      <c r="X39" s="138" t="s">
        <v>47</v>
      </c>
      <c r="Y39" s="137" t="s">
        <v>48</v>
      </c>
      <c r="Z39" s="137" t="s">
        <v>49</v>
      </c>
      <c r="AA39" s="137" t="s">
        <v>51</v>
      </c>
      <c r="AB39" s="138" t="s">
        <v>47</v>
      </c>
      <c r="AC39" s="137" t="s">
        <v>48</v>
      </c>
      <c r="AD39" s="137" t="s">
        <v>49</v>
      </c>
      <c r="AE39" s="137" t="s">
        <v>51</v>
      </c>
    </row>
    <row r="40" spans="15:31" ht="13.5">
      <c r="O40" s="137">
        <v>1</v>
      </c>
      <c r="P40" s="137" t="str">
        <f>P4</f>
        <v>小田原</v>
      </c>
      <c r="Q40" s="137" t="str">
        <f>Q4</f>
        <v>敦志</v>
      </c>
      <c r="R40" s="137" t="str">
        <f>R4</f>
        <v>(福・守恒小6）</v>
      </c>
      <c r="S40" s="137">
        <v>1</v>
      </c>
      <c r="T40" s="137" t="str">
        <f>P5</f>
        <v>南里</v>
      </c>
      <c r="U40" s="137" t="str">
        <f>Q5</f>
        <v>直</v>
      </c>
      <c r="W40" s="137" t="str">
        <f>R5</f>
        <v>(福･宇美小6)</v>
      </c>
      <c r="X40" s="137">
        <v>1</v>
      </c>
      <c r="Y40" s="137" t="str">
        <f>Y4</f>
        <v>寺園</v>
      </c>
      <c r="Z40" s="137" t="str">
        <f>Z4</f>
        <v>さくら</v>
      </c>
      <c r="AA40" s="137" t="str">
        <f>AA4</f>
        <v>(福･大野南小6)</v>
      </c>
      <c r="AB40" s="137">
        <v>1</v>
      </c>
      <c r="AC40" s="137" t="str">
        <f>Y5</f>
        <v>山田</v>
      </c>
      <c r="AD40" s="137" t="str">
        <f>Z5</f>
        <v>純礼</v>
      </c>
      <c r="AE40" s="137" t="str">
        <f>AA5</f>
        <v>(福･合川小6)</v>
      </c>
    </row>
    <row r="41" spans="15:31" ht="13.5">
      <c r="O41" s="137">
        <v>2</v>
      </c>
      <c r="P41" s="137" t="str">
        <f>P6</f>
        <v>佐藤</v>
      </c>
      <c r="Q41" s="137" t="str">
        <f>Q6</f>
        <v>宏太</v>
      </c>
      <c r="R41" s="137" t="str">
        <f>R6</f>
        <v>(宮・岡富小6）</v>
      </c>
      <c r="S41" s="137">
        <v>2</v>
      </c>
      <c r="T41" s="137" t="str">
        <f>P7</f>
        <v>染矢</v>
      </c>
      <c r="U41" s="137" t="str">
        <f>Q7</f>
        <v>和隆</v>
      </c>
      <c r="W41" s="137" t="str">
        <f>R7</f>
        <v>(宮･延岡西小5)</v>
      </c>
      <c r="X41" s="137">
        <v>2</v>
      </c>
      <c r="Y41" s="137" t="str">
        <f>Y6</f>
        <v>西</v>
      </c>
      <c r="Z41" s="137" t="str">
        <f>Z6</f>
        <v>沙綾</v>
      </c>
      <c r="AA41" s="137" t="str">
        <f>AA6</f>
        <v>(宮・広瀬小6）</v>
      </c>
      <c r="AB41" s="137">
        <v>2</v>
      </c>
      <c r="AC41" s="137" t="str">
        <f>Y7</f>
        <v>井上</v>
      </c>
      <c r="AD41" s="137" t="str">
        <f>Z7</f>
        <v>愛咲子</v>
      </c>
      <c r="AE41" s="137" t="str">
        <f>AA7</f>
        <v>(宮･広瀬小6)</v>
      </c>
    </row>
    <row r="42" spans="15:31" ht="13.5">
      <c r="O42" s="137">
        <v>3</v>
      </c>
      <c r="P42" s="137" t="str">
        <f>P8</f>
        <v>内田</v>
      </c>
      <c r="Q42" s="137" t="str">
        <f>Q8</f>
        <v>浩史</v>
      </c>
      <c r="R42" s="137" t="str">
        <f>R8</f>
        <v>(大・境川小6）</v>
      </c>
      <c r="S42" s="137">
        <v>3</v>
      </c>
      <c r="T42" s="137" t="str">
        <f>P9</f>
        <v>野口</v>
      </c>
      <c r="U42" s="137" t="str">
        <f>Q9</f>
        <v>涼</v>
      </c>
      <c r="W42" s="137" t="str">
        <f>R9</f>
        <v>(大・大分大附小6）</v>
      </c>
      <c r="X42" s="137">
        <v>3</v>
      </c>
      <c r="Y42" s="137" t="str">
        <f>Y8</f>
        <v>玉城</v>
      </c>
      <c r="Z42" s="137" t="str">
        <f>Z8</f>
        <v>さくら</v>
      </c>
      <c r="AA42" s="137" t="str">
        <f>AA8</f>
        <v>(沖･小禄南小6)</v>
      </c>
      <c r="AB42" s="137">
        <v>3</v>
      </c>
      <c r="AC42" s="137" t="str">
        <f>Y9</f>
        <v>下地</v>
      </c>
      <c r="AD42" s="137" t="str">
        <f>Z9</f>
        <v>麻奈</v>
      </c>
      <c r="AE42" s="137" t="str">
        <f>AA9</f>
        <v>(沖･識名小6)</v>
      </c>
    </row>
    <row r="43" spans="15:31" ht="13.5">
      <c r="O43" s="137">
        <v>4</v>
      </c>
      <c r="P43" s="137" t="str">
        <f>P10</f>
        <v>田島</v>
      </c>
      <c r="Q43" s="137" t="str">
        <f>Q10</f>
        <v>義大</v>
      </c>
      <c r="R43" s="137" t="str">
        <f>R10</f>
        <v>(長･長崎大附小6)</v>
      </c>
      <c r="S43" s="137">
        <v>4</v>
      </c>
      <c r="T43" s="137" t="str">
        <f>P11</f>
        <v>野田</v>
      </c>
      <c r="U43" s="137" t="str">
        <f>Q11</f>
        <v>哲平</v>
      </c>
      <c r="W43" s="137" t="str">
        <f>R11</f>
        <v>(長・高尾小5）</v>
      </c>
      <c r="X43" s="137">
        <v>4</v>
      </c>
      <c r="Y43" s="137" t="str">
        <f>Y10</f>
        <v>甲斐</v>
      </c>
      <c r="Z43" s="137" t="str">
        <f>Z10</f>
        <v>優季</v>
      </c>
      <c r="AA43" s="137" t="str">
        <f>AA10</f>
        <v>(宮・大宮小6）</v>
      </c>
      <c r="AB43" s="137">
        <v>4</v>
      </c>
      <c r="AC43" s="137" t="str">
        <f>Y11</f>
        <v>福留</v>
      </c>
      <c r="AD43" s="137" t="str">
        <f>Z11</f>
        <v>夏美</v>
      </c>
      <c r="AE43" s="137" t="str">
        <f>AA11</f>
        <v>(宮・加納小6）</v>
      </c>
    </row>
    <row r="44" spans="15:31" ht="13.5">
      <c r="O44" s="137">
        <v>5</v>
      </c>
      <c r="P44" s="137" t="str">
        <f>P12</f>
        <v>池田</v>
      </c>
      <c r="Q44" s="137" t="str">
        <f>Q12</f>
        <v>智博</v>
      </c>
      <c r="R44" s="137" t="str">
        <f>R12</f>
        <v>(佐・久里小6）</v>
      </c>
      <c r="S44" s="137">
        <v>5</v>
      </c>
      <c r="T44" s="137" t="str">
        <f>P13</f>
        <v>吉開</v>
      </c>
      <c r="U44" s="137" t="str">
        <f>Q13</f>
        <v>健太</v>
      </c>
      <c r="W44" s="137" t="str">
        <f>R13</f>
        <v>(佐・大志小6）</v>
      </c>
      <c r="X44" s="137">
        <v>5</v>
      </c>
      <c r="Y44" s="137" t="str">
        <f>Y12</f>
        <v>松元</v>
      </c>
      <c r="Z44" s="137" t="str">
        <f>Z12</f>
        <v>彩良</v>
      </c>
      <c r="AA44" s="137" t="str">
        <f>AA12</f>
        <v>(鹿･西陵小6)</v>
      </c>
      <c r="AB44" s="137">
        <v>5</v>
      </c>
      <c r="AC44" s="137" t="str">
        <f>Y13</f>
        <v>鮫島</v>
      </c>
      <c r="AD44" s="137" t="str">
        <f>Z13</f>
        <v>千里</v>
      </c>
      <c r="AE44" s="137" t="str">
        <f>AA13</f>
        <v>(鹿･池田小6)</v>
      </c>
    </row>
    <row r="45" spans="15:31" ht="13.5">
      <c r="O45" s="137">
        <v>6</v>
      </c>
      <c r="P45" s="137" t="str">
        <f>P14</f>
        <v>河下</v>
      </c>
      <c r="Q45" s="137" t="str">
        <f>Q14</f>
        <v>祐輝</v>
      </c>
      <c r="R45" s="137" t="str">
        <f>R14</f>
        <v>(熊･帯山西小6)</v>
      </c>
      <c r="S45" s="137">
        <v>6</v>
      </c>
      <c r="T45" s="137" t="str">
        <f>P15</f>
        <v>木下</v>
      </c>
      <c r="U45" s="137" t="str">
        <f>Q15</f>
        <v>浩樹</v>
      </c>
      <c r="W45" s="137" t="str">
        <f>R15</f>
        <v>(熊･若葉小6)</v>
      </c>
      <c r="X45" s="137">
        <v>6</v>
      </c>
      <c r="Y45" s="137" t="str">
        <f>Y14</f>
        <v>川久保</v>
      </c>
      <c r="Z45" s="137" t="str">
        <f>Z14</f>
        <v>恵理</v>
      </c>
      <c r="AA45" s="137" t="str">
        <f>AA14</f>
        <v>(長･鹿町小5)</v>
      </c>
      <c r="AB45" s="137">
        <v>6</v>
      </c>
      <c r="AC45" s="137" t="str">
        <f>Y15</f>
        <v>江代</v>
      </c>
      <c r="AD45" s="137" t="str">
        <f>Z15</f>
        <v>純菜</v>
      </c>
      <c r="AE45" s="137" t="str">
        <f>AA15</f>
        <v>(長･相浦西小4)</v>
      </c>
    </row>
    <row r="46" spans="15:31" ht="13.5">
      <c r="O46" s="137">
        <v>7</v>
      </c>
      <c r="P46" s="137" t="str">
        <f>P16</f>
        <v>新垣</v>
      </c>
      <c r="Q46" s="137" t="str">
        <f>Q16</f>
        <v>世良</v>
      </c>
      <c r="R46" s="137" t="str">
        <f>R16</f>
        <v>(沖･沢岻小6)</v>
      </c>
      <c r="S46" s="137">
        <v>7</v>
      </c>
      <c r="T46" s="137" t="str">
        <f>P17</f>
        <v>寺田</v>
      </c>
      <c r="U46" s="137" t="str">
        <f>Q17</f>
        <v>和矢</v>
      </c>
      <c r="W46" s="137" t="str">
        <f>R17</f>
        <v>(沖･ 潮平小6)</v>
      </c>
      <c r="X46" s="137">
        <v>7</v>
      </c>
      <c r="Y46" s="137" t="str">
        <f>Y16</f>
        <v>田崎</v>
      </c>
      <c r="Z46" s="137" t="str">
        <f>Z16</f>
        <v>莉那</v>
      </c>
      <c r="AA46" s="137" t="str">
        <f>AA16</f>
        <v>(熊･麦島小5)</v>
      </c>
      <c r="AB46" s="137">
        <v>7</v>
      </c>
      <c r="AC46" s="137" t="str">
        <f>Y17</f>
        <v>高木</v>
      </c>
      <c r="AD46" s="137" t="str">
        <f>Z17</f>
        <v>朝香</v>
      </c>
      <c r="AE46" s="137" t="str">
        <f>AA17</f>
        <v>(熊･西原小5)</v>
      </c>
    </row>
    <row r="47" spans="15:31" ht="13.5">
      <c r="O47" s="137">
        <v>8</v>
      </c>
      <c r="P47" s="137" t="str">
        <f>P18</f>
        <v>小村</v>
      </c>
      <c r="Q47" s="137" t="str">
        <f>Q18</f>
        <v>拓也</v>
      </c>
      <c r="R47" s="137" t="str">
        <f>R18</f>
        <v>(宮・旭小6）</v>
      </c>
      <c r="S47" s="137">
        <v>8</v>
      </c>
      <c r="T47" s="137" t="str">
        <f>P19</f>
        <v>伊藤</v>
      </c>
      <c r="U47" s="137" t="str">
        <f>Q19</f>
        <v>孝史郎</v>
      </c>
      <c r="W47" s="137" t="str">
        <f>R19</f>
        <v>(宮・延岡小6）</v>
      </c>
      <c r="X47" s="137">
        <v>8</v>
      </c>
      <c r="Y47" s="137" t="str">
        <f>Y18</f>
        <v>廣田</v>
      </c>
      <c r="Z47" s="137" t="str">
        <f>Z18</f>
        <v>真帆</v>
      </c>
      <c r="AA47" s="137" t="str">
        <f>AA18</f>
        <v>(佐・神野小6）</v>
      </c>
      <c r="AB47" s="137">
        <v>8</v>
      </c>
      <c r="AC47" s="137" t="str">
        <f>Y19</f>
        <v>大石</v>
      </c>
      <c r="AD47" s="137" t="str">
        <f>Z19</f>
        <v>花菜</v>
      </c>
      <c r="AE47" s="137" t="str">
        <f>AA19</f>
        <v>(佐･西唐津小6)</v>
      </c>
    </row>
    <row r="48" spans="15:31" ht="13.5">
      <c r="O48" s="137">
        <v>9</v>
      </c>
      <c r="P48" s="137" t="str">
        <f>P20</f>
        <v>鮫島</v>
      </c>
      <c r="Q48" s="137" t="str">
        <f>Q20</f>
        <v>隼人</v>
      </c>
      <c r="R48" s="137" t="str">
        <f>R20</f>
        <v>(長･長崎大附小6)</v>
      </c>
      <c r="S48" s="137">
        <v>9</v>
      </c>
      <c r="T48" s="137" t="str">
        <f>P21</f>
        <v>平井</v>
      </c>
      <c r="U48" s="137" t="str">
        <f>Q21</f>
        <v>尚輝</v>
      </c>
      <c r="W48" s="137" t="str">
        <f>R21</f>
        <v>(長･長崎大附小6)</v>
      </c>
      <c r="X48" s="137">
        <v>9</v>
      </c>
      <c r="Y48" s="137" t="str">
        <f>Y20</f>
        <v>牧</v>
      </c>
      <c r="Z48" s="137" t="str">
        <f>Z20</f>
        <v>知里</v>
      </c>
      <c r="AA48" s="137" t="str">
        <f>AA20</f>
        <v>(大･明野北小6)</v>
      </c>
      <c r="AB48" s="137">
        <v>9</v>
      </c>
      <c r="AC48" s="137" t="str">
        <f>Y21</f>
        <v>山下</v>
      </c>
      <c r="AD48" s="137" t="str">
        <f>Z21</f>
        <v>智代</v>
      </c>
      <c r="AE48" s="137" t="str">
        <f>AA21</f>
        <v>(大･判田小5)</v>
      </c>
    </row>
    <row r="49" spans="15:31" ht="13.5">
      <c r="O49" s="137">
        <v>10</v>
      </c>
      <c r="P49" s="137" t="str">
        <f>P22</f>
        <v>大塚</v>
      </c>
      <c r="Q49" s="137" t="str">
        <f>Q22</f>
        <v>陽平</v>
      </c>
      <c r="R49" s="137" t="str">
        <f>R22</f>
        <v>(熊･湯出小5)</v>
      </c>
      <c r="S49" s="137">
        <v>10</v>
      </c>
      <c r="T49" s="137" t="str">
        <f>P23</f>
        <v>成松</v>
      </c>
      <c r="U49" s="137" t="str">
        <f>Q23</f>
        <v>智希</v>
      </c>
      <c r="W49" s="137" t="str">
        <f>R23</f>
        <v>(熊･西原小5)</v>
      </c>
      <c r="X49" s="137">
        <v>10</v>
      </c>
      <c r="Y49" s="137" t="str">
        <f>Y22</f>
        <v>塚本</v>
      </c>
      <c r="Z49" s="137" t="str">
        <f>Z22</f>
        <v>佳菜</v>
      </c>
      <c r="AA49" s="137" t="str">
        <f>AA22</f>
        <v>(福･福岡雙葉小6)</v>
      </c>
      <c r="AB49" s="137">
        <v>10</v>
      </c>
      <c r="AC49" s="137" t="str">
        <f>Y23</f>
        <v>城崎</v>
      </c>
      <c r="AD49" s="137" t="str">
        <f>Z23</f>
        <v>綾花</v>
      </c>
      <c r="AE49" s="137" t="str">
        <f>AA23</f>
        <v>(福･水城小6)</v>
      </c>
    </row>
    <row r="50" spans="15:31" ht="13.5">
      <c r="O50" s="137">
        <v>11</v>
      </c>
      <c r="P50" s="137" t="str">
        <f>P24</f>
        <v>齊藤</v>
      </c>
      <c r="Q50" s="137" t="str">
        <f>Q24</f>
        <v>直紀</v>
      </c>
      <c r="R50" s="137" t="str">
        <f>R24</f>
        <v>(鹿･重富小6) </v>
      </c>
      <c r="S50" s="137">
        <v>11</v>
      </c>
      <c r="T50" s="137" t="str">
        <f>P25</f>
        <v>北村</v>
      </c>
      <c r="U50" s="137" t="str">
        <f>Q25</f>
        <v>翔太</v>
      </c>
      <c r="W50" s="137" t="str">
        <f>R25</f>
        <v>(鹿･加治木小6) </v>
      </c>
      <c r="X50" s="137">
        <v>11</v>
      </c>
      <c r="Y50" s="137" t="str">
        <f>Y24</f>
        <v>平田</v>
      </c>
      <c r="Z50" s="137" t="str">
        <f>Z24</f>
        <v>詩乃</v>
      </c>
      <c r="AA50" s="137" t="str">
        <f>AA24</f>
        <v>(沖･小禄南小5)</v>
      </c>
      <c r="AB50" s="137">
        <v>11</v>
      </c>
      <c r="AC50" s="137" t="str">
        <f>Y25</f>
        <v>友寄</v>
      </c>
      <c r="AD50" s="137" t="str">
        <f>Z25</f>
        <v>恵理佳</v>
      </c>
      <c r="AE50" s="137" t="str">
        <f>AA25</f>
        <v>(沖･大本小4)</v>
      </c>
    </row>
    <row r="51" spans="15:31" ht="13.5">
      <c r="O51" s="137">
        <v>12</v>
      </c>
      <c r="P51" s="137" t="str">
        <f>P26</f>
        <v>徳田</v>
      </c>
      <c r="Q51" s="137" t="str">
        <f>Q26</f>
        <v>倫太郎</v>
      </c>
      <c r="R51" s="137" t="str">
        <f>R26</f>
        <v>(佐・赤松小6）</v>
      </c>
      <c r="S51" s="137">
        <v>12</v>
      </c>
      <c r="T51" s="137" t="str">
        <f>P27</f>
        <v>諸隈</v>
      </c>
      <c r="U51" s="137" t="str">
        <f>Q27</f>
        <v>裕亮</v>
      </c>
      <c r="W51" s="137" t="str">
        <f>R27</f>
        <v>(佐・佐賀大附小5）</v>
      </c>
      <c r="X51" s="137">
        <v>12</v>
      </c>
      <c r="Y51" s="137" t="str">
        <f>Y26</f>
        <v>佐藤</v>
      </c>
      <c r="Z51" s="137" t="str">
        <f>Z26</f>
        <v>愛里</v>
      </c>
      <c r="AA51" s="137" t="str">
        <f>AA26</f>
        <v>(大･大平山小6)</v>
      </c>
      <c r="AB51" s="137">
        <v>12</v>
      </c>
      <c r="AC51" s="137" t="str">
        <f>Y27</f>
        <v>円本</v>
      </c>
      <c r="AD51" s="137" t="str">
        <f>Z27</f>
        <v>彩央里</v>
      </c>
      <c r="AE51" s="137" t="str">
        <f>AA27</f>
        <v>(大･賀来小5)</v>
      </c>
    </row>
    <row r="52" spans="15:31" ht="13.5">
      <c r="O52" s="137">
        <v>13</v>
      </c>
      <c r="P52" s="137" t="str">
        <f>P28</f>
        <v>白水</v>
      </c>
      <c r="Q52" s="137" t="str">
        <f>Q28</f>
        <v>涼佑</v>
      </c>
      <c r="R52" s="137" t="str">
        <f>R28</f>
        <v>(福・水城小6）</v>
      </c>
      <c r="S52" s="137">
        <v>13</v>
      </c>
      <c r="T52" s="137" t="str">
        <f>P29</f>
        <v>白水</v>
      </c>
      <c r="U52" s="137" t="str">
        <f>Q29</f>
        <v>真澄</v>
      </c>
      <c r="W52" s="137" t="str">
        <f>R29</f>
        <v>(福・水城小4）</v>
      </c>
      <c r="X52" s="137">
        <v>13</v>
      </c>
      <c r="Y52" s="137" t="str">
        <f>Y28</f>
        <v>大坪</v>
      </c>
      <c r="Z52" s="137" t="str">
        <f>Z28</f>
        <v>慧美</v>
      </c>
      <c r="AA52" s="137" t="str">
        <f>AA28</f>
        <v>(長･相浦西小6)</v>
      </c>
      <c r="AB52" s="137">
        <v>13</v>
      </c>
      <c r="AC52" s="137" t="str">
        <f>Y29</f>
        <v>岩崎</v>
      </c>
      <c r="AD52" s="137" t="str">
        <f>Z29</f>
        <v>真美</v>
      </c>
      <c r="AE52" s="137" t="str">
        <f>AA29</f>
        <v>(長･小佐世保小6)</v>
      </c>
    </row>
    <row r="53" spans="15:31" ht="13.5">
      <c r="O53" s="137">
        <v>14</v>
      </c>
      <c r="P53" s="137" t="str">
        <f>P30</f>
        <v>志風</v>
      </c>
      <c r="Q53" s="137" t="str">
        <f>Q30</f>
        <v>友規</v>
      </c>
      <c r="R53" s="137" t="str">
        <f>R30</f>
        <v>(鹿･明和小5)</v>
      </c>
      <c r="S53" s="137">
        <v>14</v>
      </c>
      <c r="T53" s="137" t="str">
        <f>P31</f>
        <v>芝原</v>
      </c>
      <c r="U53" s="137" t="str">
        <f>Q31</f>
        <v>勝太</v>
      </c>
      <c r="W53" s="137" t="str">
        <f>R31</f>
        <v>(鹿･野里小6)</v>
      </c>
      <c r="X53" s="137">
        <v>14</v>
      </c>
      <c r="Y53" s="137" t="str">
        <f>Y30</f>
        <v>山下</v>
      </c>
      <c r="Z53" s="137" t="str">
        <f>Z30</f>
        <v>真輝</v>
      </c>
      <c r="AA53" s="137" t="str">
        <f>AA30</f>
        <v>(福･日の出小6)</v>
      </c>
      <c r="AB53" s="137">
        <v>14</v>
      </c>
      <c r="AC53" s="137" t="str">
        <f>Y31</f>
        <v>井上</v>
      </c>
      <c r="AD53" s="137" t="str">
        <f>Z31</f>
        <v>七海</v>
      </c>
      <c r="AE53" s="137" t="str">
        <f>AA31</f>
        <v>(福･大宰府西小6)</v>
      </c>
    </row>
    <row r="54" spans="15:31" ht="13.5">
      <c r="O54" s="137">
        <v>15</v>
      </c>
      <c r="P54" s="137" t="str">
        <f>P32</f>
        <v>玉城</v>
      </c>
      <c r="Q54" s="137" t="str">
        <f>Q32</f>
        <v>翔平</v>
      </c>
      <c r="R54" s="137" t="str">
        <f>R32</f>
        <v>(沖・小禄南小4）</v>
      </c>
      <c r="S54" s="137">
        <v>15</v>
      </c>
      <c r="T54" s="137" t="str">
        <f>P33</f>
        <v>友寄</v>
      </c>
      <c r="U54" s="137" t="str">
        <f>Q33</f>
        <v>慎之介</v>
      </c>
      <c r="W54" s="137" t="str">
        <f>R33</f>
        <v>(沖･琉球大附小5)</v>
      </c>
      <c r="X54" s="137">
        <v>15</v>
      </c>
      <c r="Y54" s="137" t="str">
        <f>Y32</f>
        <v>大田黒</v>
      </c>
      <c r="Z54" s="137" t="str">
        <f>Z32</f>
        <v>秋奈</v>
      </c>
      <c r="AA54" s="137" t="str">
        <f>AA32</f>
        <v>(熊･日吉東小6)</v>
      </c>
      <c r="AB54" s="137">
        <v>15</v>
      </c>
      <c r="AC54" s="137" t="str">
        <f>Y33</f>
        <v>小石</v>
      </c>
      <c r="AD54" s="137" t="str">
        <f>Z33</f>
        <v>妃呂子</v>
      </c>
      <c r="AE54" s="137" t="str">
        <f>AA33</f>
        <v>(熊･当尾小6)</v>
      </c>
    </row>
    <row r="55" spans="15:31" ht="13.5">
      <c r="O55" s="137">
        <v>16</v>
      </c>
      <c r="P55" s="137" t="str">
        <f>P34</f>
        <v>佐伯</v>
      </c>
      <c r="Q55" s="137" t="str">
        <f>Q34</f>
        <v>直政</v>
      </c>
      <c r="R55" s="137" t="str">
        <f>R34</f>
        <v>(大・大分大附小６）</v>
      </c>
      <c r="S55" s="137">
        <v>16</v>
      </c>
      <c r="T55" s="137" t="str">
        <f>P35</f>
        <v>永富</v>
      </c>
      <c r="U55" s="137" t="str">
        <f>Q35</f>
        <v>康太郎</v>
      </c>
      <c r="W55" s="137" t="str">
        <f>R35</f>
        <v>(大・大平山小6）</v>
      </c>
      <c r="X55" s="137">
        <v>16</v>
      </c>
      <c r="Y55" s="137" t="str">
        <f>Y34</f>
        <v>緒方</v>
      </c>
      <c r="Z55" s="137" t="str">
        <f>Z34</f>
        <v>葉台子</v>
      </c>
      <c r="AA55" s="137" t="str">
        <f>AA34</f>
        <v>(佐・佐賀大附小6）</v>
      </c>
      <c r="AB55" s="137">
        <v>16</v>
      </c>
      <c r="AC55" s="137" t="str">
        <f>Y35</f>
        <v>大森</v>
      </c>
      <c r="AD55" s="137" t="str">
        <f>Z35</f>
        <v>詩織</v>
      </c>
      <c r="AE55" s="137" t="str">
        <f>AA35</f>
        <v>(佐・鍋島小6）</v>
      </c>
    </row>
  </sheetData>
  <printOptions/>
  <pageMargins left="0.75" right="0.75" top="1" bottom="1" header="0.512" footer="0.512"/>
  <pageSetup horizontalDpi="1200" verticalDpi="1200" orientation="portrait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SheetLayoutView="100" workbookViewId="0" topLeftCell="A1">
      <selection activeCell="A1" sqref="A1:Q1"/>
    </sheetView>
  </sheetViews>
  <sheetFormatPr defaultColWidth="9.00390625" defaultRowHeight="10.5" customHeight="1"/>
  <cols>
    <col min="1" max="1" width="4.25390625" style="81" customWidth="1"/>
    <col min="2" max="2" width="6.375" style="92" customWidth="1"/>
    <col min="3" max="3" width="5.875" style="92" customWidth="1"/>
    <col min="4" max="6" width="6.00390625" style="93" customWidth="1"/>
    <col min="7" max="7" width="5.00390625" style="81" customWidth="1"/>
    <col min="8" max="8" width="2.625" style="81" customWidth="1"/>
    <col min="9" max="9" width="7.00390625" style="81" customWidth="1"/>
    <col min="10" max="10" width="2.625" style="81" customWidth="1"/>
    <col min="11" max="11" width="7.00390625" style="81" customWidth="1"/>
    <col min="12" max="12" width="2.625" style="81" customWidth="1"/>
    <col min="13" max="13" width="7.00390625" style="81" customWidth="1"/>
    <col min="14" max="14" width="2.625" style="81" customWidth="1"/>
    <col min="15" max="15" width="7.00390625" style="81" customWidth="1"/>
    <col min="16" max="16" width="2.625" style="81" customWidth="1"/>
    <col min="17" max="17" width="7.00390625" style="81" customWidth="1"/>
    <col min="18" max="16384" width="5.375" style="81" customWidth="1"/>
  </cols>
  <sheetData>
    <row r="1" spans="1:20" ht="18.75">
      <c r="A1" s="204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89"/>
      <c r="S1" s="77"/>
      <c r="T1" s="77"/>
    </row>
    <row r="2" spans="1:20" ht="14.25">
      <c r="A2" s="87"/>
      <c r="B2" s="91"/>
      <c r="C2" s="91"/>
      <c r="D2" s="199" t="s">
        <v>43</v>
      </c>
      <c r="E2" s="199"/>
      <c r="F2" s="199"/>
      <c r="G2" s="199"/>
      <c r="H2" s="199"/>
      <c r="I2" s="199"/>
      <c r="J2" s="199"/>
      <c r="K2" s="199"/>
      <c r="L2" s="199"/>
      <c r="M2" s="199"/>
      <c r="N2" s="77"/>
      <c r="O2" s="205" t="str">
        <f>'BS'!O2</f>
        <v>2005/5/4～5</v>
      </c>
      <c r="P2" s="205"/>
      <c r="Q2" s="205"/>
      <c r="R2" s="77"/>
      <c r="S2" s="77"/>
      <c r="T2" s="77"/>
    </row>
    <row r="3" spans="1:20" ht="14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Q3" s="87" t="str">
        <f>'BS'!Q3</f>
        <v>大分市営駄ﾉ原テニスコート</v>
      </c>
      <c r="R3" s="77"/>
      <c r="S3" s="77"/>
      <c r="T3" s="77"/>
    </row>
    <row r="4" spans="1:20" ht="13.5">
      <c r="A4" s="87"/>
      <c r="B4" s="91"/>
      <c r="C4" s="91"/>
      <c r="D4" s="78"/>
      <c r="E4" s="78"/>
      <c r="F4" s="78"/>
      <c r="G4" s="71" t="s">
        <v>23</v>
      </c>
      <c r="H4" s="70"/>
      <c r="I4" s="71" t="s">
        <v>69</v>
      </c>
      <c r="J4" s="73"/>
      <c r="K4" s="71" t="s">
        <v>70</v>
      </c>
      <c r="L4" s="73"/>
      <c r="M4" s="71" t="s">
        <v>24</v>
      </c>
      <c r="N4" s="73"/>
      <c r="O4" s="71" t="s">
        <v>25</v>
      </c>
      <c r="P4" s="90"/>
      <c r="R4" s="77"/>
      <c r="S4" s="77"/>
      <c r="T4" s="77"/>
    </row>
    <row r="5" spans="1:20" ht="10.5" customHeight="1">
      <c r="A5" s="200">
        <v>1</v>
      </c>
      <c r="B5" s="201" t="str">
        <f>IF(A5="","",VLOOKUP(A5,ﾃﾞｰﾀ!$H$4:$K$35,2,FALSE))</f>
        <v>大坪</v>
      </c>
      <c r="C5" s="201" t="str">
        <f>IF(A5="","",VLOOKUP(A5,ﾃﾞｰﾀ!$H$4:$K$35,3,FALSE))</f>
        <v>慧美</v>
      </c>
      <c r="D5" s="202" t="str">
        <f>IF(A5="","",VLOOKUP(A5,ﾃﾞｰﾀ!$H$4:$K$35,4,FALSE))</f>
        <v>(長・相浦西小6）</v>
      </c>
      <c r="E5" s="202"/>
      <c r="F5" s="202"/>
      <c r="G5" s="148"/>
      <c r="H5" s="213"/>
      <c r="I5" s="213">
        <f>IF(H5="","",VLOOKUP(H5,ﾃﾞｰﾀ!$H$4:$K$35,2,FALSE))</f>
      </c>
      <c r="J5" s="78"/>
      <c r="K5" s="78"/>
      <c r="L5" s="78"/>
      <c r="M5" s="78"/>
      <c r="N5" s="78"/>
      <c r="O5" s="78"/>
      <c r="P5" s="78"/>
      <c r="Q5" s="78"/>
      <c r="R5" s="77"/>
      <c r="S5" s="77"/>
      <c r="T5" s="77"/>
    </row>
    <row r="6" spans="1:20" ht="10.5" customHeight="1">
      <c r="A6" s="200"/>
      <c r="B6" s="201"/>
      <c r="C6" s="201"/>
      <c r="D6" s="202"/>
      <c r="E6" s="202"/>
      <c r="F6" s="202"/>
      <c r="G6" s="149"/>
      <c r="H6" s="214"/>
      <c r="I6" s="214"/>
      <c r="J6" s="78"/>
      <c r="K6" s="78"/>
      <c r="L6" s="78"/>
      <c r="M6" s="78"/>
      <c r="N6" s="78"/>
      <c r="O6" s="78"/>
      <c r="P6" s="78"/>
      <c r="Q6" s="78"/>
      <c r="R6" s="77"/>
      <c r="S6" s="77"/>
      <c r="T6" s="77"/>
    </row>
    <row r="7" spans="1:20" ht="10.5" customHeight="1">
      <c r="A7" s="200">
        <v>2</v>
      </c>
      <c r="B7" s="201" t="str">
        <f>IF(ﾃﾞｰﾀ!$H$4="","",VLOOKUP(A7,ﾃﾞｰﾀ!$H$4:$K$35,2,FALSE))</f>
        <v>松元</v>
      </c>
      <c r="C7" s="201" t="str">
        <f>IF(ﾃﾞｰﾀ!$H$4="","",VLOOKUP(A7,ﾃﾞｰﾀ!$H$4:$K$35,3,FALSE))</f>
        <v>彩良</v>
      </c>
      <c r="D7" s="202" t="str">
        <f>IF(ﾃﾞｰﾀ!$H$4="","",VLOOKUP(A7,ﾃﾞｰﾀ!$H$4:$K$35,4,FALSE))</f>
        <v>(鹿・西陵小6）</v>
      </c>
      <c r="E7" s="202"/>
      <c r="F7" s="202"/>
      <c r="G7" s="150"/>
      <c r="H7" s="221"/>
      <c r="I7" s="222"/>
      <c r="J7" s="219"/>
      <c r="K7" s="213">
        <f>IF(J7="","",VLOOKUP(J7,ﾃﾞｰﾀ!$H$4:$K$35,2,FALSE))</f>
      </c>
      <c r="L7" s="78"/>
      <c r="M7" s="78"/>
      <c r="N7" s="78"/>
      <c r="O7" s="78"/>
      <c r="P7" s="78"/>
      <c r="Q7" s="78"/>
      <c r="R7" s="77"/>
      <c r="S7" s="77"/>
      <c r="T7" s="77"/>
    </row>
    <row r="8" spans="1:20" ht="10.5" customHeight="1">
      <c r="A8" s="200"/>
      <c r="B8" s="201"/>
      <c r="C8" s="201"/>
      <c r="D8" s="202"/>
      <c r="E8" s="202"/>
      <c r="F8" s="202"/>
      <c r="G8" s="77"/>
      <c r="H8" s="82"/>
      <c r="I8" s="151"/>
      <c r="J8" s="220"/>
      <c r="K8" s="214"/>
      <c r="L8" s="78"/>
      <c r="M8" s="78"/>
      <c r="N8" s="78"/>
      <c r="O8" s="78"/>
      <c r="P8" s="78"/>
      <c r="Q8" s="78"/>
      <c r="R8" s="77"/>
      <c r="S8" s="77"/>
      <c r="T8" s="77"/>
    </row>
    <row r="9" spans="1:20" ht="10.5" customHeight="1">
      <c r="A9" s="200">
        <v>3</v>
      </c>
      <c r="B9" s="201" t="str">
        <f>IF(ﾃﾞｰﾀ!$H$4="","",VLOOKUP(A9,ﾃﾞｰﾀ!$H$4:$K$35,2,FALSE))</f>
        <v>吉住</v>
      </c>
      <c r="C9" s="201" t="str">
        <f>IF(ﾃﾞｰﾀ!$H$4="","",VLOOKUP(A9,ﾃﾞｰﾀ!$H$4:$K$35,3,FALSE))</f>
        <v>真希</v>
      </c>
      <c r="D9" s="202" t="str">
        <f>IF(ﾃﾞｰﾀ!$H$4="","",VLOOKUP(A9,ﾃﾞｰﾀ!$H$4:$K$35,4,FALSE))</f>
        <v>(福・城南小6）</v>
      </c>
      <c r="E9" s="203"/>
      <c r="F9" s="203"/>
      <c r="G9" s="148"/>
      <c r="H9" s="213"/>
      <c r="I9" s="215">
        <f>IF(H9="","",VLOOKUP(H9,ﾃﾞｰﾀ!$H$4:$K$35,2,FALSE))</f>
      </c>
      <c r="J9" s="221"/>
      <c r="K9" s="222"/>
      <c r="L9" s="82"/>
      <c r="M9" s="78"/>
      <c r="N9" s="78"/>
      <c r="O9" s="78"/>
      <c r="P9" s="78"/>
      <c r="Q9" s="78"/>
      <c r="R9" s="77"/>
      <c r="S9" s="77"/>
      <c r="T9" s="77"/>
    </row>
    <row r="10" spans="1:20" ht="10.5" customHeight="1">
      <c r="A10" s="200"/>
      <c r="B10" s="201"/>
      <c r="C10" s="201"/>
      <c r="D10" s="202"/>
      <c r="E10" s="203"/>
      <c r="F10" s="203"/>
      <c r="G10" s="149"/>
      <c r="H10" s="214"/>
      <c r="I10" s="216"/>
      <c r="J10" s="82"/>
      <c r="K10" s="151"/>
      <c r="L10" s="82"/>
      <c r="M10" s="78"/>
      <c r="N10" s="78"/>
      <c r="O10" s="78"/>
      <c r="P10" s="78"/>
      <c r="Q10" s="78"/>
      <c r="R10" s="77"/>
      <c r="S10" s="77"/>
      <c r="T10" s="77"/>
    </row>
    <row r="11" spans="1:20" ht="10.5" customHeight="1">
      <c r="A11" s="200">
        <v>4</v>
      </c>
      <c r="B11" s="201" t="str">
        <f>IF(ﾃﾞｰﾀ!$H$4="","",VLOOKUP(A11,ﾃﾞｰﾀ!$H$4:$K$35,2,FALSE))</f>
        <v>下地</v>
      </c>
      <c r="C11" s="201" t="str">
        <f>IF(ﾃﾞｰﾀ!$H$4="","",VLOOKUP(A11,ﾃﾞｰﾀ!$H$4:$K$35,3,FALSE))</f>
        <v>麻奈</v>
      </c>
      <c r="D11" s="202" t="str">
        <f>IF(ﾃﾞｰﾀ!$H$4="","",VLOOKUP(A11,ﾃﾞｰﾀ!$H$4:$K$35,4,FALSE))</f>
        <v>(沖･識名小6)</v>
      </c>
      <c r="E11" s="203"/>
      <c r="F11" s="203"/>
      <c r="G11" s="150"/>
      <c r="H11" s="213"/>
      <c r="I11" s="213"/>
      <c r="J11" s="82"/>
      <c r="K11" s="151"/>
      <c r="L11" s="219"/>
      <c r="M11" s="213">
        <f>IF(L11="","",VLOOKUP(L11,ﾃﾞｰﾀ!$H$4:$K$35,2,FALSE))</f>
      </c>
      <c r="N11" s="78"/>
      <c r="O11" s="78"/>
      <c r="P11" s="78"/>
      <c r="Q11" s="78"/>
      <c r="R11" s="77"/>
      <c r="S11" s="77"/>
      <c r="T11" s="77"/>
    </row>
    <row r="12" spans="1:20" ht="10.5" customHeight="1">
      <c r="A12" s="200"/>
      <c r="B12" s="201"/>
      <c r="C12" s="201"/>
      <c r="D12" s="202"/>
      <c r="E12" s="203"/>
      <c r="F12" s="203"/>
      <c r="G12" s="77"/>
      <c r="H12" s="78"/>
      <c r="I12" s="78"/>
      <c r="J12" s="82"/>
      <c r="K12" s="151"/>
      <c r="L12" s="220"/>
      <c r="M12" s="214"/>
      <c r="N12" s="78"/>
      <c r="O12" s="78"/>
      <c r="P12" s="78"/>
      <c r="Q12" s="78"/>
      <c r="R12" s="77"/>
      <c r="S12" s="77"/>
      <c r="T12" s="77"/>
    </row>
    <row r="13" spans="1:20" ht="10.5" customHeight="1">
      <c r="A13" s="200">
        <v>5</v>
      </c>
      <c r="B13" s="201" t="str">
        <f>IF(ﾃﾞｰﾀ!$H$4="","",VLOOKUP(A13,ﾃﾞｰﾀ!$H$4:$K$35,2,FALSE))</f>
        <v>甲斐</v>
      </c>
      <c r="C13" s="201" t="str">
        <f>IF(ﾃﾞｰﾀ!$H$4="","",VLOOKUP(A13,ﾃﾞｰﾀ!$H$4:$K$35,3,FALSE))</f>
        <v>優季</v>
      </c>
      <c r="D13" s="202" t="str">
        <f>IF(ﾃﾞｰﾀ!$H$4="","",VLOOKUP(A13,ﾃﾞｰﾀ!$H$4:$K$35,4,FALSE))</f>
        <v>(宮・大宮小6）</v>
      </c>
      <c r="E13" s="203"/>
      <c r="F13" s="203"/>
      <c r="G13" s="86"/>
      <c r="H13" s="213"/>
      <c r="I13" s="213">
        <f>IF(H13="","",VLOOKUP(H13,ﾃﾞｰﾀ!$H$4:$K$35,2,FALSE))</f>
      </c>
      <c r="J13" s="82"/>
      <c r="K13" s="151"/>
      <c r="L13" s="221"/>
      <c r="M13" s="222"/>
      <c r="N13" s="78"/>
      <c r="O13" s="78"/>
      <c r="P13" s="78"/>
      <c r="Q13" s="78"/>
      <c r="R13" s="77"/>
      <c r="S13" s="77"/>
      <c r="T13" s="77"/>
    </row>
    <row r="14" spans="1:20" ht="10.5" customHeight="1">
      <c r="A14" s="200"/>
      <c r="B14" s="201"/>
      <c r="C14" s="201"/>
      <c r="D14" s="202"/>
      <c r="E14" s="203"/>
      <c r="F14" s="203"/>
      <c r="G14" s="149"/>
      <c r="H14" s="213"/>
      <c r="I14" s="213"/>
      <c r="J14" s="82"/>
      <c r="K14" s="151"/>
      <c r="L14" s="82"/>
      <c r="M14" s="151"/>
      <c r="N14" s="78"/>
      <c r="O14" s="78"/>
      <c r="P14" s="78"/>
      <c r="Q14" s="78"/>
      <c r="R14" s="77"/>
      <c r="S14" s="77"/>
      <c r="T14" s="77"/>
    </row>
    <row r="15" spans="1:20" ht="10.5" customHeight="1">
      <c r="A15" s="200">
        <v>6</v>
      </c>
      <c r="B15" s="201" t="str">
        <f>IF(ﾃﾞｰﾀ!$H$4="","",VLOOKUP(A15,ﾃﾞｰﾀ!$H$4:$K$35,2,FALSE))</f>
        <v>玉城</v>
      </c>
      <c r="C15" s="201" t="str">
        <f>IF(ﾃﾞｰﾀ!$H$4="","",VLOOKUP(A15,ﾃﾞｰﾀ!$H$4:$K$35,3,FALSE))</f>
        <v>さくら</v>
      </c>
      <c r="D15" s="202" t="str">
        <f>IF(ﾃﾞｰﾀ!$H$4="","",VLOOKUP(A15,ﾃﾞｰﾀ!$H$4:$K$35,4,FALSE))</f>
        <v>(沖・小禄南小6）</v>
      </c>
      <c r="E15" s="203"/>
      <c r="F15" s="203"/>
      <c r="G15" s="150"/>
      <c r="H15" s="211"/>
      <c r="I15" s="222"/>
      <c r="J15" s="219"/>
      <c r="K15" s="215">
        <f>IF(J15="","",VLOOKUP(J15,ﾃﾞｰﾀ!$H$4:$K$35,2,FALSE))</f>
      </c>
      <c r="L15" s="82"/>
      <c r="M15" s="151"/>
      <c r="N15" s="78"/>
      <c r="O15" s="78"/>
      <c r="P15" s="78"/>
      <c r="Q15" s="78"/>
      <c r="R15" s="77"/>
      <c r="S15" s="77"/>
      <c r="T15" s="77"/>
    </row>
    <row r="16" spans="1:20" ht="10.5" customHeight="1">
      <c r="A16" s="200"/>
      <c r="B16" s="201"/>
      <c r="C16" s="201"/>
      <c r="D16" s="202"/>
      <c r="E16" s="203"/>
      <c r="F16" s="203"/>
      <c r="G16" s="77"/>
      <c r="H16" s="82"/>
      <c r="I16" s="151"/>
      <c r="J16" s="220"/>
      <c r="K16" s="216"/>
      <c r="L16" s="82"/>
      <c r="M16" s="151"/>
      <c r="N16" s="78"/>
      <c r="O16" s="78"/>
      <c r="P16" s="78"/>
      <c r="Q16" s="78"/>
      <c r="R16" s="77"/>
      <c r="S16" s="77"/>
      <c r="T16" s="77"/>
    </row>
    <row r="17" spans="1:20" ht="10.5" customHeight="1">
      <c r="A17" s="200">
        <v>7</v>
      </c>
      <c r="B17" s="201" t="str">
        <f>IF(ﾃﾞｰﾀ!$H$4="","",VLOOKUP(A17,ﾃﾞｰﾀ!$H$4:$K$35,2,FALSE))</f>
        <v>首藤</v>
      </c>
      <c r="C17" s="201" t="str">
        <f>IF(ﾃﾞｰﾀ!$H$4="","",VLOOKUP(A17,ﾃﾞｰﾀ!$H$4:$K$35,3,FALSE))</f>
        <v>美珠妃</v>
      </c>
      <c r="D17" s="202" t="str">
        <f>IF(ﾃﾞｰﾀ!$H$4="","",VLOOKUP(A17,ﾃﾞｰﾀ!$H$4:$K$35,4,FALSE))</f>
        <v>(大･明野北小6)</v>
      </c>
      <c r="E17" s="203"/>
      <c r="F17" s="203"/>
      <c r="G17" s="148"/>
      <c r="H17" s="213"/>
      <c r="I17" s="215">
        <f>IF(H17="","",VLOOKUP(H17,ﾃﾞｰﾀ!$H$4:$K$35,2,FALSE))</f>
      </c>
      <c r="J17" s="213"/>
      <c r="K17" s="218"/>
      <c r="L17" s="82"/>
      <c r="M17" s="151"/>
      <c r="N17" s="78"/>
      <c r="O17" s="78"/>
      <c r="P17" s="78"/>
      <c r="Q17" s="78"/>
      <c r="R17" s="77"/>
      <c r="S17" s="77"/>
      <c r="T17" s="77"/>
    </row>
    <row r="18" spans="1:20" ht="10.5" customHeight="1">
      <c r="A18" s="200"/>
      <c r="B18" s="201"/>
      <c r="C18" s="201"/>
      <c r="D18" s="202"/>
      <c r="E18" s="203"/>
      <c r="F18" s="203"/>
      <c r="G18" s="149"/>
      <c r="H18" s="214"/>
      <c r="I18" s="216"/>
      <c r="J18" s="78"/>
      <c r="K18" s="78"/>
      <c r="L18" s="82"/>
      <c r="M18" s="151"/>
      <c r="N18" s="78"/>
      <c r="O18" s="78"/>
      <c r="P18" s="78"/>
      <c r="Q18" s="78"/>
      <c r="R18" s="77"/>
      <c r="S18" s="77"/>
      <c r="T18" s="77"/>
    </row>
    <row r="19" spans="1:20" ht="10.5" customHeight="1">
      <c r="A19" s="200">
        <v>8</v>
      </c>
      <c r="B19" s="201" t="str">
        <f>IF(ﾃﾞｰﾀ!$H$4="","",VLOOKUP(A19,ﾃﾞｰﾀ!$H$4:$K$35,2,FALSE))</f>
        <v>廣田</v>
      </c>
      <c r="C19" s="201" t="str">
        <f>IF(ﾃﾞｰﾀ!$H$4="","",VLOOKUP(A19,ﾃﾞｰﾀ!$H$4:$K$35,3,FALSE))</f>
        <v>真帆</v>
      </c>
      <c r="D19" s="202" t="str">
        <f>IF(ﾃﾞｰﾀ!$H$4="","",VLOOKUP(A19,ﾃﾞｰﾀ!$H$4:$K$35,4,FALSE))</f>
        <v>(佐・神野小6）</v>
      </c>
      <c r="E19" s="203"/>
      <c r="F19" s="203"/>
      <c r="G19" s="150"/>
      <c r="H19" s="211"/>
      <c r="I19" s="217"/>
      <c r="J19" s="78"/>
      <c r="K19" s="78"/>
      <c r="L19" s="82"/>
      <c r="M19" s="151"/>
      <c r="N19" s="219"/>
      <c r="O19" s="213">
        <f>IF(N19="","",VLOOKUP(N19,ﾃﾞｰﾀ!$H$4:$K$35,2,FALSE))</f>
      </c>
      <c r="P19" s="78"/>
      <c r="Q19" s="78"/>
      <c r="R19" s="77"/>
      <c r="S19" s="77"/>
      <c r="T19" s="77"/>
    </row>
    <row r="20" spans="1:20" ht="10.5" customHeight="1">
      <c r="A20" s="200"/>
      <c r="B20" s="201"/>
      <c r="C20" s="201"/>
      <c r="D20" s="202"/>
      <c r="E20" s="203"/>
      <c r="F20" s="203"/>
      <c r="G20" s="77"/>
      <c r="H20" s="78"/>
      <c r="I20" s="78"/>
      <c r="J20" s="78"/>
      <c r="K20" s="78"/>
      <c r="L20" s="82"/>
      <c r="M20" s="151"/>
      <c r="N20" s="220"/>
      <c r="O20" s="214"/>
      <c r="P20" s="78"/>
      <c r="Q20" s="78"/>
      <c r="R20" s="77"/>
      <c r="S20" s="77"/>
      <c r="T20" s="77"/>
    </row>
    <row r="21" spans="1:20" ht="10.5" customHeight="1">
      <c r="A21" s="200">
        <v>9</v>
      </c>
      <c r="B21" s="201" t="str">
        <f>IF(ﾃﾞｰﾀ!$H$4="","",VLOOKUP(A21,ﾃﾞｰﾀ!$H$4:$K$35,2,FALSE))</f>
        <v>梶谷</v>
      </c>
      <c r="C21" s="201" t="str">
        <f>IF(ﾃﾞｰﾀ!$H$4="","",VLOOKUP(A21,ﾃﾞｰﾀ!$H$4:$K$35,3,FALSE))</f>
        <v>桜舞</v>
      </c>
      <c r="D21" s="202" t="str">
        <f>IF(ﾃﾞｰﾀ!$H$4="","",VLOOKUP(A21,ﾃﾞｰﾀ!$H$4:$K$35,4,FALSE))</f>
        <v>(大・大分大附小6）</v>
      </c>
      <c r="E21" s="203"/>
      <c r="F21" s="203"/>
      <c r="G21" s="148"/>
      <c r="H21" s="213"/>
      <c r="I21" s="213">
        <f>IF(H21="","",VLOOKUP(H21,ﾃﾞｰﾀ!$H$4:$K$35,2,FALSE))</f>
      </c>
      <c r="J21" s="78"/>
      <c r="K21" s="78"/>
      <c r="L21" s="78"/>
      <c r="M21" s="151"/>
      <c r="N21" s="211"/>
      <c r="O21" s="212"/>
      <c r="P21" s="78"/>
      <c r="Q21" s="78"/>
      <c r="R21" s="77"/>
      <c r="S21" s="77"/>
      <c r="T21" s="77"/>
    </row>
    <row r="22" spans="1:20" ht="10.5" customHeight="1">
      <c r="A22" s="200"/>
      <c r="B22" s="201"/>
      <c r="C22" s="201"/>
      <c r="D22" s="202"/>
      <c r="E22" s="203"/>
      <c r="F22" s="203"/>
      <c r="G22" s="149"/>
      <c r="H22" s="214"/>
      <c r="I22" s="214"/>
      <c r="J22" s="78"/>
      <c r="K22" s="78"/>
      <c r="L22" s="78"/>
      <c r="M22" s="151"/>
      <c r="N22" s="78"/>
      <c r="O22" s="151"/>
      <c r="P22" s="78"/>
      <c r="Q22" s="78"/>
      <c r="R22" s="77"/>
      <c r="S22" s="77"/>
      <c r="T22" s="77"/>
    </row>
    <row r="23" spans="1:20" ht="10.5" customHeight="1">
      <c r="A23" s="200">
        <v>10</v>
      </c>
      <c r="B23" s="201" t="str">
        <f>IF(ﾃﾞｰﾀ!$H$4="","",VLOOKUP(A23,ﾃﾞｰﾀ!$H$4:$K$35,2,FALSE))</f>
        <v>井上</v>
      </c>
      <c r="C23" s="201" t="str">
        <f>IF(ﾃﾞｰﾀ!$H$4="","",VLOOKUP(A23,ﾃﾞｰﾀ!$H$4:$K$35,3,FALSE))</f>
        <v>七海</v>
      </c>
      <c r="D23" s="202" t="str">
        <f>IF(ﾃﾞｰﾀ!$H$4="","",VLOOKUP(A23,ﾃﾞｰﾀ!$H$4:$K$35,4,FALSE))</f>
        <v>(福・大宰府西小6）</v>
      </c>
      <c r="E23" s="203"/>
      <c r="F23" s="203"/>
      <c r="G23" s="150"/>
      <c r="H23" s="221"/>
      <c r="I23" s="222"/>
      <c r="J23" s="219"/>
      <c r="K23" s="213">
        <f>IF(J23="","",VLOOKUP(J23,ﾃﾞｰﾀ!$H$4:$K$35,2,FALSE))</f>
      </c>
      <c r="L23" s="78"/>
      <c r="M23" s="151"/>
      <c r="N23" s="78"/>
      <c r="O23" s="151"/>
      <c r="P23" s="78"/>
      <c r="Q23" s="78"/>
      <c r="R23" s="77"/>
      <c r="S23" s="77"/>
      <c r="T23" s="77"/>
    </row>
    <row r="24" spans="1:20" ht="10.5" customHeight="1">
      <c r="A24" s="200"/>
      <c r="B24" s="201"/>
      <c r="C24" s="201"/>
      <c r="D24" s="202"/>
      <c r="E24" s="203"/>
      <c r="F24" s="203"/>
      <c r="G24" s="77"/>
      <c r="H24" s="82"/>
      <c r="I24" s="151"/>
      <c r="J24" s="220"/>
      <c r="K24" s="214"/>
      <c r="L24" s="78"/>
      <c r="M24" s="151"/>
      <c r="N24" s="78"/>
      <c r="O24" s="151"/>
      <c r="P24" s="78"/>
      <c r="Q24" s="78"/>
      <c r="R24" s="77"/>
      <c r="S24" s="77"/>
      <c r="T24" s="77"/>
    </row>
    <row r="25" spans="1:20" ht="10.5" customHeight="1">
      <c r="A25" s="200">
        <v>11</v>
      </c>
      <c r="B25" s="201" t="str">
        <f>IF(ﾃﾞｰﾀ!$H$4="","",VLOOKUP(A25,ﾃﾞｰﾀ!$H$4:$K$35,2,FALSE))</f>
        <v>円本</v>
      </c>
      <c r="C25" s="201" t="str">
        <f>IF(ﾃﾞｰﾀ!$H$4="","",VLOOKUP(A25,ﾃﾞｰﾀ!$H$4:$K$35,3,FALSE))</f>
        <v>彩央里</v>
      </c>
      <c r="D25" s="202" t="str">
        <f>IF(ﾃﾞｰﾀ!$H$4="","",VLOOKUP(A25,ﾃﾞｰﾀ!$H$4:$K$35,4,FALSE))</f>
        <v>(大・賀来小5)</v>
      </c>
      <c r="E25" s="203"/>
      <c r="F25" s="203"/>
      <c r="G25" s="148"/>
      <c r="H25" s="213"/>
      <c r="I25" s="215">
        <f>IF(H25="","",VLOOKUP(H25,ﾃﾞｰﾀ!$H$4:$K$35,2,FALSE))</f>
      </c>
      <c r="J25" s="221"/>
      <c r="K25" s="222"/>
      <c r="L25" s="82"/>
      <c r="M25" s="151"/>
      <c r="N25" s="78"/>
      <c r="O25" s="151"/>
      <c r="P25" s="78"/>
      <c r="Q25" s="78"/>
      <c r="R25" s="77"/>
      <c r="S25" s="77"/>
      <c r="T25" s="77"/>
    </row>
    <row r="26" spans="1:20" ht="10.5" customHeight="1">
      <c r="A26" s="200"/>
      <c r="B26" s="201"/>
      <c r="C26" s="201"/>
      <c r="D26" s="202"/>
      <c r="E26" s="203"/>
      <c r="F26" s="203"/>
      <c r="G26" s="149"/>
      <c r="H26" s="214"/>
      <c r="I26" s="216"/>
      <c r="J26" s="82"/>
      <c r="K26" s="151"/>
      <c r="L26" s="82"/>
      <c r="M26" s="151"/>
      <c r="N26" s="78"/>
      <c r="O26" s="151"/>
      <c r="P26" s="78"/>
      <c r="Q26" s="78"/>
      <c r="R26" s="77"/>
      <c r="S26" s="77"/>
      <c r="T26" s="77"/>
    </row>
    <row r="27" spans="1:20" ht="10.5" customHeight="1">
      <c r="A27" s="200">
        <v>12</v>
      </c>
      <c r="B27" s="201" t="str">
        <f>IF(ﾃﾞｰﾀ!$H$4="","",VLOOKUP(A27,ﾃﾞｰﾀ!$H$4:$K$35,2,FALSE))</f>
        <v>城﨑</v>
      </c>
      <c r="C27" s="201" t="str">
        <f>IF(ﾃﾞｰﾀ!$H$4="","",VLOOKUP(A27,ﾃﾞｰﾀ!$H$4:$K$35,3,FALSE))</f>
        <v>綾花</v>
      </c>
      <c r="D27" s="202" t="str">
        <f>IF(ﾃﾞｰﾀ!$H$4="","",VLOOKUP(A27,ﾃﾞｰﾀ!$H$4:$K$35,4,FALSE))</f>
        <v>(福・水城小6）</v>
      </c>
      <c r="E27" s="203"/>
      <c r="F27" s="203"/>
      <c r="G27" s="150"/>
      <c r="H27" s="213"/>
      <c r="I27" s="213"/>
      <c r="J27" s="82"/>
      <c r="K27" s="151"/>
      <c r="L27" s="219"/>
      <c r="M27" s="215">
        <f>IF(L27="","",VLOOKUP(L27,ﾃﾞｰﾀ!$H$4:$K$35,2,FALSE))</f>
      </c>
      <c r="N27" s="78"/>
      <c r="O27" s="151"/>
      <c r="P27" s="78"/>
      <c r="Q27" s="78"/>
      <c r="R27" s="77"/>
      <c r="S27" s="77"/>
      <c r="T27" s="77"/>
    </row>
    <row r="28" spans="1:20" ht="10.5" customHeight="1">
      <c r="A28" s="200"/>
      <c r="B28" s="201"/>
      <c r="C28" s="201"/>
      <c r="D28" s="202"/>
      <c r="E28" s="203"/>
      <c r="F28" s="203"/>
      <c r="G28" s="77"/>
      <c r="H28" s="78"/>
      <c r="I28" s="78"/>
      <c r="J28" s="82"/>
      <c r="K28" s="151"/>
      <c r="L28" s="220"/>
      <c r="M28" s="216"/>
      <c r="N28" s="78"/>
      <c r="O28" s="151"/>
      <c r="P28" s="78"/>
      <c r="Q28" s="78"/>
      <c r="R28" s="77"/>
      <c r="S28" s="77"/>
      <c r="T28" s="77"/>
    </row>
    <row r="29" spans="1:20" ht="10.5" customHeight="1">
      <c r="A29" s="200">
        <v>13</v>
      </c>
      <c r="B29" s="201" t="str">
        <f>IF(ﾃﾞｰﾀ!$H$4="","",VLOOKUP(A29,ﾃﾞｰﾀ!$H$4:$K$35,2,FALSE))</f>
        <v>川野</v>
      </c>
      <c r="C29" s="201" t="str">
        <f>IF(ﾃﾞｰﾀ!$H$4="","",VLOOKUP(A29,ﾃﾞｰﾀ!$H$4:$K$35,3,FALSE))</f>
        <v>桃華</v>
      </c>
      <c r="D29" s="202" t="str">
        <f>IF(ﾃﾞｰﾀ!$H$4="","",VLOOKUP(A29,ﾃﾞｰﾀ!$H$4:$K$35,4,FALSE))</f>
        <v>(大･大分大附小6)</v>
      </c>
      <c r="E29" s="203"/>
      <c r="F29" s="203"/>
      <c r="G29" s="148"/>
      <c r="H29" s="213"/>
      <c r="I29" s="213">
        <f>IF(H29="","",VLOOKUP(H29,ﾃﾞｰﾀ!$H$4:$K$35,2,FALSE))</f>
      </c>
      <c r="J29" s="82"/>
      <c r="K29" s="151"/>
      <c r="L29" s="221"/>
      <c r="M29" s="217"/>
      <c r="N29" s="82"/>
      <c r="O29" s="151"/>
      <c r="P29" s="78"/>
      <c r="Q29" s="78"/>
      <c r="R29" s="77"/>
      <c r="S29" s="77"/>
      <c r="T29" s="77"/>
    </row>
    <row r="30" spans="1:20" ht="10.5" customHeight="1">
      <c r="A30" s="200"/>
      <c r="B30" s="201"/>
      <c r="C30" s="201"/>
      <c r="D30" s="202"/>
      <c r="E30" s="203"/>
      <c r="F30" s="203"/>
      <c r="G30" s="149"/>
      <c r="H30" s="214"/>
      <c r="I30" s="214"/>
      <c r="J30" s="82"/>
      <c r="K30" s="151"/>
      <c r="L30" s="82"/>
      <c r="M30" s="82"/>
      <c r="N30" s="82"/>
      <c r="O30" s="151"/>
      <c r="P30" s="78"/>
      <c r="Q30" s="78"/>
      <c r="R30" s="77"/>
      <c r="S30" s="77"/>
      <c r="T30" s="77"/>
    </row>
    <row r="31" spans="1:20" ht="10.5" customHeight="1">
      <c r="A31" s="200">
        <v>14</v>
      </c>
      <c r="B31" s="201" t="str">
        <f>IF(ﾃﾞｰﾀ!$H$4="","",VLOOKUP(A31,ﾃﾞｰﾀ!$H$4:$K$35,2,FALSE))</f>
        <v>塚本</v>
      </c>
      <c r="C31" s="201" t="str">
        <f>IF(ﾃﾞｰﾀ!$H$4="","",VLOOKUP(A31,ﾃﾞｰﾀ!$H$4:$K$35,3,FALSE))</f>
        <v>佳菜</v>
      </c>
      <c r="D31" s="202" t="str">
        <f>IF(ﾃﾞｰﾀ!$H$4="","",VLOOKUP(A31,ﾃﾞｰﾀ!$H$4:$K$35,4,FALSE))</f>
        <v>(福・雙葉小6）</v>
      </c>
      <c r="E31" s="203"/>
      <c r="F31" s="203"/>
      <c r="G31" s="150"/>
      <c r="H31" s="221"/>
      <c r="I31" s="222"/>
      <c r="J31" s="219"/>
      <c r="K31" s="215">
        <f>IF(J31="","",VLOOKUP(J31,ﾃﾞｰﾀ!$H$4:$K$35,2,FALSE))</f>
      </c>
      <c r="L31" s="82"/>
      <c r="M31" s="82"/>
      <c r="N31" s="82"/>
      <c r="O31" s="151"/>
      <c r="P31" s="78"/>
      <c r="Q31" s="78"/>
      <c r="R31" s="77"/>
      <c r="S31" s="77"/>
      <c r="T31" s="77"/>
    </row>
    <row r="32" spans="1:20" ht="10.5" customHeight="1">
      <c r="A32" s="200"/>
      <c r="B32" s="201"/>
      <c r="C32" s="201"/>
      <c r="D32" s="202"/>
      <c r="E32" s="203"/>
      <c r="F32" s="203"/>
      <c r="G32" s="77"/>
      <c r="H32" s="82"/>
      <c r="I32" s="151"/>
      <c r="J32" s="220"/>
      <c r="K32" s="216"/>
      <c r="L32" s="82"/>
      <c r="M32" s="82"/>
      <c r="N32" s="82"/>
      <c r="O32" s="151"/>
      <c r="P32" s="78"/>
      <c r="Q32" s="78"/>
      <c r="R32" s="77"/>
      <c r="S32" s="77"/>
      <c r="T32" s="77"/>
    </row>
    <row r="33" spans="1:20" ht="10.5" customHeight="1">
      <c r="A33" s="200">
        <v>15</v>
      </c>
      <c r="B33" s="201" t="str">
        <f>IF(ﾃﾞｰﾀ!$H$4="","",VLOOKUP(A33,ﾃﾞｰﾀ!$H$4:$K$35,2,FALSE))</f>
        <v>江代</v>
      </c>
      <c r="C33" s="201" t="str">
        <f>IF(ﾃﾞｰﾀ!$H$4="","",VLOOKUP(A33,ﾃﾞｰﾀ!$H$4:$K$35,3,FALSE))</f>
        <v>純菜</v>
      </c>
      <c r="D33" s="202" t="str">
        <f>IF(ﾃﾞｰﾀ!$H$4="","",VLOOKUP(A33,ﾃﾞｰﾀ!$H$4:$K$35,4,FALSE))</f>
        <v>(長･相浦西小4)</v>
      </c>
      <c r="E33" s="203"/>
      <c r="F33" s="203"/>
      <c r="G33" s="148"/>
      <c r="H33" s="213"/>
      <c r="I33" s="215">
        <f>IF(H33="","",VLOOKUP(H33,ﾃﾞｰﾀ!$H$4:$K$35,2,FALSE))</f>
      </c>
      <c r="J33" s="213"/>
      <c r="K33" s="218"/>
      <c r="L33" s="82"/>
      <c r="M33" s="82"/>
      <c r="N33" s="82"/>
      <c r="O33" s="151"/>
      <c r="P33" s="78"/>
      <c r="Q33" s="78"/>
      <c r="R33" s="77"/>
      <c r="S33" s="77"/>
      <c r="T33" s="77"/>
    </row>
    <row r="34" spans="1:20" ht="10.5" customHeight="1">
      <c r="A34" s="200"/>
      <c r="B34" s="201"/>
      <c r="C34" s="201"/>
      <c r="D34" s="202"/>
      <c r="E34" s="203"/>
      <c r="F34" s="203"/>
      <c r="G34" s="149"/>
      <c r="H34" s="214"/>
      <c r="I34" s="216"/>
      <c r="J34" s="78"/>
      <c r="K34" s="78"/>
      <c r="L34" s="82"/>
      <c r="M34" s="82"/>
      <c r="N34" s="82"/>
      <c r="O34" s="151"/>
      <c r="P34" s="78"/>
      <c r="Q34" s="78"/>
      <c r="R34" s="77"/>
      <c r="S34" s="77"/>
      <c r="T34" s="77"/>
    </row>
    <row r="35" spans="1:20" ht="10.5" customHeight="1">
      <c r="A35" s="200">
        <v>16</v>
      </c>
      <c r="B35" s="201" t="str">
        <f>IF(ﾃﾞｰﾀ!$H$4="","",VLOOKUP(A35,ﾃﾞｰﾀ!$H$4:$K$35,2,FALSE))</f>
        <v>宮地</v>
      </c>
      <c r="C35" s="201" t="str">
        <f>IF(ﾃﾞｰﾀ!$H$4="","",VLOOKUP(A35,ﾃﾞｰﾀ!$H$4:$K$35,3,FALSE))</f>
        <v>真知香</v>
      </c>
      <c r="D35" s="202" t="str">
        <f>IF(ﾃﾞｰﾀ!$H$4="","",VLOOKUP(A35,ﾃﾞｰﾀ!$H$4:$K$35,4,FALSE))</f>
        <v>(福・海青小6）</v>
      </c>
      <c r="E35" s="203"/>
      <c r="F35" s="203"/>
      <c r="G35" s="150"/>
      <c r="H35" s="211"/>
      <c r="I35" s="217"/>
      <c r="J35" s="78"/>
      <c r="K35" s="78"/>
      <c r="L35" s="82"/>
      <c r="M35" s="82"/>
      <c r="N35" s="85"/>
      <c r="O35" s="136"/>
      <c r="P35" s="219"/>
      <c r="Q35" s="213">
        <f>IF(P35="","",VLOOKUP(P35,$A$5:$B$67,2,FALSE))</f>
      </c>
      <c r="R35" s="77"/>
      <c r="S35" s="77"/>
      <c r="T35" s="77"/>
    </row>
    <row r="36" spans="1:20" ht="10.5" customHeight="1">
      <c r="A36" s="200"/>
      <c r="B36" s="201"/>
      <c r="C36" s="201"/>
      <c r="D36" s="202"/>
      <c r="E36" s="203"/>
      <c r="F36" s="203"/>
      <c r="G36" s="77"/>
      <c r="H36" s="78"/>
      <c r="I36" s="78"/>
      <c r="J36" s="78"/>
      <c r="K36" s="78"/>
      <c r="L36" s="82"/>
      <c r="M36" s="82"/>
      <c r="N36" s="85"/>
      <c r="O36" s="136"/>
      <c r="P36" s="220"/>
      <c r="Q36" s="214"/>
      <c r="R36" s="77"/>
      <c r="S36" s="77"/>
      <c r="T36" s="77"/>
    </row>
    <row r="37" spans="1:20" ht="10.5" customHeight="1">
      <c r="A37" s="200">
        <v>17</v>
      </c>
      <c r="B37" s="201" t="str">
        <f>IF(ﾃﾞｰﾀ!$H$4="","",VLOOKUP(A37,ﾃﾞｰﾀ!$H$4:$K$35,2,FALSE))</f>
        <v>山田</v>
      </c>
      <c r="C37" s="201" t="str">
        <f>IF(ﾃﾞｰﾀ!$H$4="","",VLOOKUP(A37,ﾃﾞｰﾀ!$H$4:$K$35,3,FALSE))</f>
        <v>純礼</v>
      </c>
      <c r="D37" s="202" t="str">
        <f>IF(ﾃﾞｰﾀ!$H$4="","",VLOOKUP(A37,ﾃﾞｰﾀ!$H$4:$K$35,4,FALSE))</f>
        <v>(福・合川小6）</v>
      </c>
      <c r="E37" s="203"/>
      <c r="F37" s="203"/>
      <c r="G37" s="148"/>
      <c r="H37" s="213"/>
      <c r="I37" s="213">
        <f>IF(H37="","",VLOOKUP(H37,$A$5:$B$67,2,FALSE))</f>
      </c>
      <c r="J37" s="78"/>
      <c r="K37" s="78"/>
      <c r="L37" s="78"/>
      <c r="M37" s="78"/>
      <c r="N37" s="78"/>
      <c r="O37" s="151"/>
      <c r="P37" s="213"/>
      <c r="Q37" s="218"/>
      <c r="R37" s="77"/>
      <c r="S37" s="77"/>
      <c r="T37" s="77"/>
    </row>
    <row r="38" spans="1:20" ht="10.5" customHeight="1">
      <c r="A38" s="200"/>
      <c r="B38" s="201"/>
      <c r="C38" s="201"/>
      <c r="D38" s="202"/>
      <c r="E38" s="203"/>
      <c r="F38" s="203"/>
      <c r="G38" s="149"/>
      <c r="H38" s="214"/>
      <c r="I38" s="214"/>
      <c r="J38" s="78"/>
      <c r="K38" s="78"/>
      <c r="L38" s="78"/>
      <c r="M38" s="78"/>
      <c r="N38" s="78"/>
      <c r="O38" s="151"/>
      <c r="P38" s="78"/>
      <c r="Q38" s="78"/>
      <c r="R38" s="77"/>
      <c r="S38" s="77"/>
      <c r="T38" s="77"/>
    </row>
    <row r="39" spans="1:20" ht="10.5" customHeight="1">
      <c r="A39" s="200">
        <v>18</v>
      </c>
      <c r="B39" s="201" t="str">
        <f>IF(ﾃﾞｰﾀ!$H$4="","",VLOOKUP(A39,ﾃﾞｰﾀ!$H$4:$K$35,2,FALSE))</f>
        <v>高木</v>
      </c>
      <c r="C39" s="201" t="str">
        <f>IF(ﾃﾞｰﾀ!$H$4="","",VLOOKUP(A39,ﾃﾞｰﾀ!$H$4:$K$35,3,FALSE))</f>
        <v>朝香</v>
      </c>
      <c r="D39" s="202" t="str">
        <f>IF(ﾃﾞｰﾀ!$H$4="","",VLOOKUP(A39,ﾃﾞｰﾀ!$H$4:$K$35,4,FALSE))</f>
        <v>(熊･西原小5)</v>
      </c>
      <c r="E39" s="203"/>
      <c r="F39" s="203"/>
      <c r="G39" s="150"/>
      <c r="H39" s="221"/>
      <c r="I39" s="222"/>
      <c r="J39" s="219"/>
      <c r="K39" s="213">
        <f>IF(J39="","",VLOOKUP(J39,ﾃﾞｰﾀ!$H$4:$K$35,2,FALSE))</f>
      </c>
      <c r="L39" s="78"/>
      <c r="M39" s="78"/>
      <c r="N39" s="78"/>
      <c r="O39" s="151"/>
      <c r="P39" s="78"/>
      <c r="Q39" s="78"/>
      <c r="R39" s="77"/>
      <c r="S39" s="77"/>
      <c r="T39" s="77"/>
    </row>
    <row r="40" spans="1:20" ht="10.5" customHeight="1">
      <c r="A40" s="200"/>
      <c r="B40" s="201"/>
      <c r="C40" s="201"/>
      <c r="D40" s="202"/>
      <c r="E40" s="203"/>
      <c r="F40" s="203"/>
      <c r="G40" s="77"/>
      <c r="H40" s="82"/>
      <c r="I40" s="151"/>
      <c r="J40" s="220"/>
      <c r="K40" s="214"/>
      <c r="L40" s="78"/>
      <c r="M40" s="78"/>
      <c r="N40" s="78"/>
      <c r="O40" s="151"/>
      <c r="P40" s="78"/>
      <c r="Q40" s="78"/>
      <c r="R40" s="77"/>
      <c r="S40" s="77"/>
      <c r="T40" s="77"/>
    </row>
    <row r="41" spans="1:20" ht="10.5" customHeight="1">
      <c r="A41" s="200">
        <v>19</v>
      </c>
      <c r="B41" s="201" t="str">
        <f>IF(ﾃﾞｰﾀ!$H$4="","",VLOOKUP(A41,ﾃﾞｰﾀ!$H$4:$K$35,2,FALSE))</f>
        <v>浮辺</v>
      </c>
      <c r="C41" s="201" t="str">
        <f>IF(ﾃﾞｰﾀ!$H$4="","",VLOOKUP(A41,ﾃﾞｰﾀ!$H$4:$K$35,3,FALSE))</f>
        <v>千秋</v>
      </c>
      <c r="D41" s="202" t="str">
        <f>IF(ﾃﾞｰﾀ!$H$4="","",VLOOKUP(A41,ﾃﾞｰﾀ!$H$4:$K$35,4,FALSE))</f>
        <v>(鹿・知覧小6）</v>
      </c>
      <c r="E41" s="203"/>
      <c r="F41" s="203"/>
      <c r="G41" s="148"/>
      <c r="H41" s="213"/>
      <c r="I41" s="215">
        <f>IF(H41="","",VLOOKUP(H41,ﾃﾞｰﾀ!$H$4:$K$35,2,FALSE))</f>
      </c>
      <c r="J41" s="221"/>
      <c r="K41" s="222"/>
      <c r="L41" s="82"/>
      <c r="M41" s="78"/>
      <c r="N41" s="78"/>
      <c r="O41" s="151"/>
      <c r="P41" s="78"/>
      <c r="Q41" s="78"/>
      <c r="R41" s="77"/>
      <c r="S41" s="77"/>
      <c r="T41" s="77"/>
    </row>
    <row r="42" spans="1:20" ht="10.5" customHeight="1">
      <c r="A42" s="200"/>
      <c r="B42" s="201"/>
      <c r="C42" s="201"/>
      <c r="D42" s="202"/>
      <c r="E42" s="203"/>
      <c r="F42" s="203"/>
      <c r="G42" s="149"/>
      <c r="H42" s="214"/>
      <c r="I42" s="216"/>
      <c r="J42" s="82"/>
      <c r="K42" s="151"/>
      <c r="L42" s="82"/>
      <c r="M42" s="78"/>
      <c r="N42" s="78"/>
      <c r="O42" s="151"/>
      <c r="P42" s="78"/>
      <c r="Q42" s="78"/>
      <c r="R42" s="77"/>
      <c r="S42" s="77"/>
      <c r="T42" s="77"/>
    </row>
    <row r="43" spans="1:20" ht="10.5" customHeight="1">
      <c r="A43" s="200">
        <v>20</v>
      </c>
      <c r="B43" s="201" t="str">
        <f>IF(ﾃﾞｰﾀ!$H$4="","",VLOOKUP(A43,ﾃﾞｰﾀ!$H$4:$K$35,2,FALSE))</f>
        <v>田崎</v>
      </c>
      <c r="C43" s="201" t="str">
        <f>IF(ﾃﾞｰﾀ!$H$4="","",VLOOKUP(A43,ﾃﾞｰﾀ!$H$4:$K$35,3,FALSE))</f>
        <v>莉那</v>
      </c>
      <c r="D43" s="202" t="str">
        <f>IF(ﾃﾞｰﾀ!$H$4="","",VLOOKUP(A43,ﾃﾞｰﾀ!$H$4:$K$35,4,FALSE))</f>
        <v>(熊･麦島小5)</v>
      </c>
      <c r="E43" s="203"/>
      <c r="F43" s="203"/>
      <c r="G43" s="150"/>
      <c r="H43" s="213"/>
      <c r="I43" s="213"/>
      <c r="J43" s="82"/>
      <c r="K43" s="151"/>
      <c r="L43" s="219"/>
      <c r="M43" s="213">
        <f>IF(L43="","",VLOOKUP(L43,ﾃﾞｰﾀ!$H$4:$K$35,2,FALSE))</f>
      </c>
      <c r="N43" s="78"/>
      <c r="O43" s="151"/>
      <c r="P43" s="78"/>
      <c r="Q43" s="78"/>
      <c r="R43" s="77"/>
      <c r="S43" s="77"/>
      <c r="T43" s="77"/>
    </row>
    <row r="44" spans="1:20" ht="10.5" customHeight="1">
      <c r="A44" s="200"/>
      <c r="B44" s="201"/>
      <c r="C44" s="201"/>
      <c r="D44" s="202"/>
      <c r="E44" s="203"/>
      <c r="F44" s="203"/>
      <c r="G44" s="77"/>
      <c r="H44" s="78"/>
      <c r="I44" s="78"/>
      <c r="J44" s="82"/>
      <c r="K44" s="151"/>
      <c r="L44" s="220"/>
      <c r="M44" s="214"/>
      <c r="N44" s="78"/>
      <c r="O44" s="151"/>
      <c r="P44" s="78"/>
      <c r="Q44" s="78"/>
      <c r="R44" s="77"/>
      <c r="S44" s="77"/>
      <c r="T44" s="77"/>
    </row>
    <row r="45" spans="1:20" ht="10.5" customHeight="1">
      <c r="A45" s="200">
        <v>21</v>
      </c>
      <c r="B45" s="201" t="str">
        <f>IF(ﾃﾞｰﾀ!$H$4="","",VLOOKUP(A45,ﾃﾞｰﾀ!$H$4:$K$35,2,FALSE))</f>
        <v>山田</v>
      </c>
      <c r="C45" s="201" t="str">
        <f>IF(ﾃﾞｰﾀ!$H$4="","",VLOOKUP(A45,ﾃﾞｰﾀ!$H$4:$K$35,3,FALSE))</f>
        <v>里佳</v>
      </c>
      <c r="D45" s="202" t="str">
        <f>IF(ﾃﾞｰﾀ!$H$4="","",VLOOKUP(A45,ﾃﾞｰﾀ!$H$4:$K$35,4,FALSE))</f>
        <v>(長･長崎大附小6)</v>
      </c>
      <c r="E45" s="203"/>
      <c r="F45" s="203"/>
      <c r="G45" s="148"/>
      <c r="H45" s="213"/>
      <c r="I45" s="213">
        <f>IF(H45="","",VLOOKUP(H45,ﾃﾞｰﾀ!$H$4:$K$35,2,FALSE))</f>
      </c>
      <c r="J45" s="82"/>
      <c r="K45" s="151"/>
      <c r="L45" s="221"/>
      <c r="M45" s="222"/>
      <c r="N45" s="78"/>
      <c r="O45" s="151"/>
      <c r="P45" s="78"/>
      <c r="Q45" s="78"/>
      <c r="R45" s="77"/>
      <c r="S45" s="77"/>
      <c r="T45" s="77"/>
    </row>
    <row r="46" spans="1:20" ht="10.5" customHeight="1">
      <c r="A46" s="200"/>
      <c r="B46" s="201"/>
      <c r="C46" s="201"/>
      <c r="D46" s="202"/>
      <c r="E46" s="203"/>
      <c r="F46" s="203"/>
      <c r="G46" s="149"/>
      <c r="H46" s="214"/>
      <c r="I46" s="214"/>
      <c r="J46" s="82"/>
      <c r="K46" s="151"/>
      <c r="L46" s="82"/>
      <c r="M46" s="151"/>
      <c r="N46" s="78"/>
      <c r="O46" s="151"/>
      <c r="P46" s="78"/>
      <c r="Q46" s="78"/>
      <c r="R46" s="77"/>
      <c r="S46" s="77"/>
      <c r="T46" s="77"/>
    </row>
    <row r="47" spans="1:20" ht="10.5" customHeight="1">
      <c r="A47" s="200">
        <v>22</v>
      </c>
      <c r="B47" s="201" t="str">
        <f>IF(ﾃﾞｰﾀ!$H$4="","",VLOOKUP(A47,ﾃﾞｰﾀ!$H$4:$K$35,2,FALSE))</f>
        <v>馬場</v>
      </c>
      <c r="C47" s="201" t="str">
        <f>IF(ﾃﾞｰﾀ!$H$4="","",VLOOKUP(A47,ﾃﾞｰﾀ!$H$4:$K$35,3,FALSE))</f>
        <v>早莉</v>
      </c>
      <c r="D47" s="202" t="str">
        <f>IF(ﾃﾞｰﾀ!$H$4="","",VLOOKUP(A47,ﾃﾞｰﾀ!$H$4:$K$35,4,FALSE))</f>
        <v>(鹿･池田小5)</v>
      </c>
      <c r="E47" s="203"/>
      <c r="F47" s="203"/>
      <c r="G47" s="150"/>
      <c r="H47" s="221"/>
      <c r="I47" s="222"/>
      <c r="J47" s="219"/>
      <c r="K47" s="215">
        <f>IF(J47="","",VLOOKUP(J47,ﾃﾞｰﾀ!$H$4:$K$35,2,FALSE))</f>
      </c>
      <c r="L47" s="82"/>
      <c r="M47" s="151"/>
      <c r="N47" s="78"/>
      <c r="O47" s="151"/>
      <c r="P47" s="78"/>
      <c r="Q47" s="78"/>
      <c r="R47" s="77"/>
      <c r="S47" s="77"/>
      <c r="T47" s="77"/>
    </row>
    <row r="48" spans="1:20" ht="10.5" customHeight="1">
      <c r="A48" s="200"/>
      <c r="B48" s="201"/>
      <c r="C48" s="201"/>
      <c r="D48" s="202"/>
      <c r="E48" s="203"/>
      <c r="F48" s="203"/>
      <c r="G48" s="77"/>
      <c r="H48" s="82"/>
      <c r="I48" s="151"/>
      <c r="J48" s="220"/>
      <c r="K48" s="216"/>
      <c r="L48" s="82"/>
      <c r="M48" s="151"/>
      <c r="N48" s="78"/>
      <c r="O48" s="151"/>
      <c r="P48" s="78"/>
      <c r="Q48" s="78"/>
      <c r="R48" s="77"/>
      <c r="S48" s="77"/>
      <c r="T48" s="77"/>
    </row>
    <row r="49" spans="1:20" ht="10.5" customHeight="1">
      <c r="A49" s="200">
        <v>23</v>
      </c>
      <c r="B49" s="201" t="str">
        <f>IF(ﾃﾞｰﾀ!$H$4="","",VLOOKUP(A49,ﾃﾞｰﾀ!$H$4:$K$35,2,FALSE))</f>
        <v>佐伯</v>
      </c>
      <c r="C49" s="201" t="str">
        <f>IF(ﾃﾞｰﾀ!$H$4="","",VLOOKUP(A49,ﾃﾞｰﾀ!$H$4:$K$35,3,FALSE))</f>
        <v>実美</v>
      </c>
      <c r="D49" s="202" t="str">
        <f>IF(ﾃﾞｰﾀ!$H$4="","",VLOOKUP(A49,ﾃﾞｰﾀ!$H$4:$K$35,4,FALSE))</f>
        <v>(大・大分大附小4）</v>
      </c>
      <c r="E49" s="203"/>
      <c r="F49" s="203"/>
      <c r="G49" s="148"/>
      <c r="H49" s="213"/>
      <c r="I49" s="215">
        <f>IF(H49="","",VLOOKUP(H49,ﾃﾞｰﾀ!$H$4:$K$35,2,FALSE))</f>
      </c>
      <c r="J49" s="213"/>
      <c r="K49" s="218"/>
      <c r="L49" s="82"/>
      <c r="M49" s="151"/>
      <c r="N49" s="78"/>
      <c r="O49" s="151"/>
      <c r="P49" s="78"/>
      <c r="Q49" s="78"/>
      <c r="R49" s="77"/>
      <c r="S49" s="77"/>
      <c r="T49" s="77"/>
    </row>
    <row r="50" spans="1:20" ht="10.5" customHeight="1">
      <c r="A50" s="200"/>
      <c r="B50" s="201"/>
      <c r="C50" s="201"/>
      <c r="D50" s="202"/>
      <c r="E50" s="203"/>
      <c r="F50" s="203"/>
      <c r="G50" s="149"/>
      <c r="H50" s="214"/>
      <c r="I50" s="216"/>
      <c r="J50" s="78"/>
      <c r="K50" s="78"/>
      <c r="L50" s="82"/>
      <c r="M50" s="151"/>
      <c r="N50" s="78"/>
      <c r="O50" s="151"/>
      <c r="P50" s="78"/>
      <c r="Q50" s="78"/>
      <c r="R50" s="77"/>
      <c r="S50" s="77"/>
      <c r="T50" s="77"/>
    </row>
    <row r="51" spans="1:20" ht="10.5" customHeight="1">
      <c r="A51" s="200">
        <v>24</v>
      </c>
      <c r="B51" s="201" t="str">
        <f>IF(ﾃﾞｰﾀ!$H$4="","",VLOOKUP(A51,ﾃﾞｰﾀ!$H$4:$K$35,2,FALSE))</f>
        <v>松永</v>
      </c>
      <c r="C51" s="201" t="str">
        <f>IF(ﾃﾞｰﾀ!$H$4="","",VLOOKUP(A51,ﾃﾞｰﾀ!$H$4:$K$35,3,FALSE))</f>
        <v>さやこ</v>
      </c>
      <c r="D51" s="202" t="str">
        <f>IF(ﾃﾞｰﾀ!$H$4="","",VLOOKUP(A51,ﾃﾞｰﾀ!$H$4:$K$35,4,FALSE))</f>
        <v>(福・大川小6）</v>
      </c>
      <c r="E51" s="203"/>
      <c r="F51" s="203"/>
      <c r="G51" s="150"/>
      <c r="H51" s="211"/>
      <c r="I51" s="217"/>
      <c r="J51" s="78"/>
      <c r="K51" s="78"/>
      <c r="L51" s="82"/>
      <c r="M51" s="151"/>
      <c r="N51" s="219"/>
      <c r="O51" s="215">
        <f>IF(N51="","",VLOOKUP(N51,ﾃﾞｰﾀ!$H$4:$K$35,2,FALSE))</f>
      </c>
      <c r="P51" s="78"/>
      <c r="Q51" s="78"/>
      <c r="R51" s="77"/>
      <c r="S51" s="77"/>
      <c r="T51" s="77"/>
    </row>
    <row r="52" spans="1:20" ht="10.5" customHeight="1">
      <c r="A52" s="200"/>
      <c r="B52" s="201"/>
      <c r="C52" s="201"/>
      <c r="D52" s="202"/>
      <c r="E52" s="203"/>
      <c r="F52" s="203"/>
      <c r="G52" s="77"/>
      <c r="H52" s="78"/>
      <c r="I52" s="78"/>
      <c r="J52" s="78"/>
      <c r="K52" s="78"/>
      <c r="L52" s="82"/>
      <c r="M52" s="151"/>
      <c r="N52" s="220"/>
      <c r="O52" s="216"/>
      <c r="P52" s="78"/>
      <c r="Q52" s="78"/>
      <c r="R52" s="77"/>
      <c r="S52" s="77"/>
      <c r="T52" s="77"/>
    </row>
    <row r="53" spans="1:20" ht="10.5" customHeight="1">
      <c r="A53" s="200">
        <v>25</v>
      </c>
      <c r="B53" s="201" t="str">
        <f>IF(ﾃﾞｰﾀ!$H$4="","",VLOOKUP(A53,ﾃﾞｰﾀ!$H$4:$K$35,2,FALSE))</f>
        <v>寺園</v>
      </c>
      <c r="C53" s="201" t="str">
        <f>IF(ﾃﾞｰﾀ!$H$4="","",VLOOKUP(A53,ﾃﾞｰﾀ!$H$4:$K$35,3,FALSE))</f>
        <v>さくら</v>
      </c>
      <c r="D53" s="202" t="str">
        <f>IF(ﾃﾞｰﾀ!$H$4="","",VLOOKUP(A53,ﾃﾞｰﾀ!$H$4:$K$35,4,FALSE))</f>
        <v>(福・大野南小6）</v>
      </c>
      <c r="E53" s="203"/>
      <c r="F53" s="203"/>
      <c r="G53" s="148"/>
      <c r="H53" s="213"/>
      <c r="I53" s="213">
        <f>IF(H53="","",VLOOKUP(H53,ﾃﾞｰﾀ!$H$4:$K$35,2,FALSE))</f>
      </c>
      <c r="J53" s="78"/>
      <c r="K53" s="78"/>
      <c r="L53" s="78"/>
      <c r="M53" s="151"/>
      <c r="N53" s="211"/>
      <c r="O53" s="221"/>
      <c r="P53" s="82"/>
      <c r="Q53" s="78"/>
      <c r="R53" s="77"/>
      <c r="S53" s="77"/>
      <c r="T53" s="77"/>
    </row>
    <row r="54" spans="1:20" ht="10.5" customHeight="1">
      <c r="A54" s="200"/>
      <c r="B54" s="201"/>
      <c r="C54" s="201"/>
      <c r="D54" s="202"/>
      <c r="E54" s="203"/>
      <c r="F54" s="203"/>
      <c r="G54" s="149"/>
      <c r="H54" s="214"/>
      <c r="I54" s="214"/>
      <c r="J54" s="78"/>
      <c r="K54" s="78"/>
      <c r="L54" s="78"/>
      <c r="M54" s="151"/>
      <c r="N54" s="78"/>
      <c r="O54" s="82"/>
      <c r="P54" s="82"/>
      <c r="Q54" s="78"/>
      <c r="R54" s="77"/>
      <c r="S54" s="77"/>
      <c r="T54" s="77"/>
    </row>
    <row r="55" spans="1:20" ht="10.5" customHeight="1">
      <c r="A55" s="200">
        <v>26</v>
      </c>
      <c r="B55" s="201" t="str">
        <f>IF(ﾃﾞｰﾀ!$H$4="","",VLOOKUP(A55,ﾃﾞｰﾀ!$H$4:$K$35,2,FALSE))</f>
        <v>岩崎</v>
      </c>
      <c r="C55" s="201" t="str">
        <f>IF(ﾃﾞｰﾀ!$H$4="","",VLOOKUP(A55,ﾃﾞｰﾀ!$H$4:$K$35,3,FALSE))</f>
        <v>真美</v>
      </c>
      <c r="D55" s="202" t="str">
        <f>IF(ﾃﾞｰﾀ!$H$4="","",VLOOKUP(A55,ﾃﾞｰﾀ!$H$4:$K$35,4,FALSE))</f>
        <v>(長･小佐世保小6)</v>
      </c>
      <c r="E55" s="203"/>
      <c r="F55" s="203"/>
      <c r="G55" s="150"/>
      <c r="H55" s="221"/>
      <c r="I55" s="222"/>
      <c r="J55" s="219"/>
      <c r="K55" s="213">
        <f>IF(J55="","",VLOOKUP(J55,ﾃﾞｰﾀ!$H$4:$K$35,2,FALSE))</f>
      </c>
      <c r="L55" s="78"/>
      <c r="M55" s="151"/>
      <c r="N55" s="78"/>
      <c r="O55" s="82"/>
      <c r="P55" s="82"/>
      <c r="Q55" s="78"/>
      <c r="R55" s="77"/>
      <c r="S55" s="77"/>
      <c r="T55" s="77"/>
    </row>
    <row r="56" spans="1:20" ht="10.5" customHeight="1">
      <c r="A56" s="200"/>
      <c r="B56" s="201"/>
      <c r="C56" s="201"/>
      <c r="D56" s="202"/>
      <c r="E56" s="203"/>
      <c r="F56" s="203"/>
      <c r="G56" s="77"/>
      <c r="H56" s="82"/>
      <c r="I56" s="151"/>
      <c r="J56" s="220"/>
      <c r="K56" s="214"/>
      <c r="L56" s="78"/>
      <c r="M56" s="151"/>
      <c r="N56" s="78"/>
      <c r="O56" s="82"/>
      <c r="P56" s="82"/>
      <c r="Q56" s="78"/>
      <c r="R56" s="77"/>
      <c r="S56" s="77"/>
      <c r="T56" s="77"/>
    </row>
    <row r="57" spans="1:20" ht="10.5" customHeight="1">
      <c r="A57" s="200">
        <v>27</v>
      </c>
      <c r="B57" s="201" t="str">
        <f>IF(ﾃﾞｰﾀ!$H$4="","",VLOOKUP(A57,ﾃﾞｰﾀ!$H$4:$K$35,2,FALSE))</f>
        <v>松尾</v>
      </c>
      <c r="C57" s="201" t="str">
        <f>IF(ﾃﾞｰﾀ!$H$4="","",VLOOKUP(A57,ﾃﾞｰﾀ!$H$4:$K$35,3,FALSE))</f>
        <v>楓</v>
      </c>
      <c r="D57" s="202" t="str">
        <f>IF(ﾃﾞｰﾀ!$H$4="","",VLOOKUP(A57,ﾃﾞｰﾀ!$H$4:$K$35,4,FALSE))</f>
        <v>(佐・佐賀大附小6）</v>
      </c>
      <c r="E57" s="203"/>
      <c r="F57" s="203"/>
      <c r="G57" s="148"/>
      <c r="H57" s="213"/>
      <c r="I57" s="215">
        <f>IF(H57="","",VLOOKUP(H57,ﾃﾞｰﾀ!$H$4:$K$35,2,FALSE))</f>
      </c>
      <c r="J57" s="221"/>
      <c r="K57" s="222"/>
      <c r="L57" s="82"/>
      <c r="M57" s="151"/>
      <c r="N57" s="78"/>
      <c r="O57" s="82"/>
      <c r="P57" s="82"/>
      <c r="Q57" s="78"/>
      <c r="R57" s="77"/>
      <c r="S57" s="77"/>
      <c r="T57" s="77"/>
    </row>
    <row r="58" spans="1:20" ht="10.5" customHeight="1">
      <c r="A58" s="200"/>
      <c r="B58" s="201"/>
      <c r="C58" s="201"/>
      <c r="D58" s="202"/>
      <c r="E58" s="203"/>
      <c r="F58" s="203"/>
      <c r="G58" s="149"/>
      <c r="H58" s="214"/>
      <c r="I58" s="216"/>
      <c r="J58" s="82"/>
      <c r="K58" s="151"/>
      <c r="L58" s="82"/>
      <c r="M58" s="151"/>
      <c r="N58" s="78"/>
      <c r="O58" s="82"/>
      <c r="P58" s="82"/>
      <c r="Q58" s="78"/>
      <c r="R58" s="77"/>
      <c r="S58" s="77"/>
      <c r="T58" s="77"/>
    </row>
    <row r="59" spans="1:20" ht="10.5" customHeight="1">
      <c r="A59" s="200">
        <v>28</v>
      </c>
      <c r="B59" s="201" t="str">
        <f>IF(ﾃﾞｰﾀ!$H$4="","",VLOOKUP(A59,ﾃﾞｰﾀ!$H$4:$K$35,2,FALSE))</f>
        <v>山下</v>
      </c>
      <c r="C59" s="201" t="str">
        <f>IF(ﾃﾞｰﾀ!$H$4="","",VLOOKUP(A59,ﾃﾞｰﾀ!$H$4:$K$35,3,FALSE))</f>
        <v>真輝</v>
      </c>
      <c r="D59" s="202" t="str">
        <f>IF(ﾃﾞｰﾀ!$H$4="","",VLOOKUP(A59,ﾃﾞｰﾀ!$H$4:$K$35,4,FALSE))</f>
        <v>(福・日の出小6）</v>
      </c>
      <c r="E59" s="203"/>
      <c r="F59" s="203"/>
      <c r="G59" s="150"/>
      <c r="H59" s="213"/>
      <c r="I59" s="213"/>
      <c r="J59" s="82"/>
      <c r="K59" s="151"/>
      <c r="L59" s="219"/>
      <c r="M59" s="215">
        <f>IF(L59="","",VLOOKUP(L59,ﾃﾞｰﾀ!$H$4:$K$35,2,FALSE))</f>
      </c>
      <c r="N59" s="78"/>
      <c r="O59" s="82"/>
      <c r="P59" s="82"/>
      <c r="Q59" s="78"/>
      <c r="R59" s="77"/>
      <c r="S59" s="77"/>
      <c r="T59" s="77"/>
    </row>
    <row r="60" spans="1:20" ht="10.5" customHeight="1">
      <c r="A60" s="200"/>
      <c r="B60" s="201"/>
      <c r="C60" s="201"/>
      <c r="D60" s="202"/>
      <c r="E60" s="203"/>
      <c r="F60" s="203"/>
      <c r="G60" s="77"/>
      <c r="H60" s="78"/>
      <c r="I60" s="78"/>
      <c r="J60" s="82"/>
      <c r="K60" s="151"/>
      <c r="L60" s="220"/>
      <c r="M60" s="216"/>
      <c r="N60" s="78"/>
      <c r="O60" s="82"/>
      <c r="P60" s="82"/>
      <c r="Q60" s="78"/>
      <c r="R60" s="77"/>
      <c r="S60" s="77"/>
      <c r="T60" s="77"/>
    </row>
    <row r="61" spans="1:20" ht="10.5" customHeight="1">
      <c r="A61" s="200">
        <v>29</v>
      </c>
      <c r="B61" s="201" t="str">
        <f>IF(ﾃﾞｰﾀ!$H$4="","",VLOOKUP(A61,ﾃﾞｰﾀ!$H$4:$K$35,2,FALSE))</f>
        <v>井上</v>
      </c>
      <c r="C61" s="201" t="str">
        <f>IF(ﾃﾞｰﾀ!$H$4="","",VLOOKUP(A61,ﾃﾞｰﾀ!$H$4:$K$35,3,FALSE))</f>
        <v>愛咲子</v>
      </c>
      <c r="D61" s="202" t="str">
        <f>IF(ﾃﾞｰﾀ!$H$4="","",VLOOKUP(A61,ﾃﾞｰﾀ!$H$4:$K$35,4,FALSE))</f>
        <v>(宮･広瀬小6)</v>
      </c>
      <c r="E61" s="203"/>
      <c r="F61" s="203"/>
      <c r="G61" s="148"/>
      <c r="H61" s="213"/>
      <c r="I61" s="213">
        <f>IF(H61="","",VLOOKUP(H61,ﾃﾞｰﾀ!$H$4:$K$35,2,FALSE))</f>
      </c>
      <c r="J61" s="82"/>
      <c r="K61" s="151"/>
      <c r="L61" s="221"/>
      <c r="M61" s="217"/>
      <c r="N61" s="82"/>
      <c r="O61" s="82"/>
      <c r="P61" s="82"/>
      <c r="Q61" s="78"/>
      <c r="R61" s="77"/>
      <c r="S61" s="77"/>
      <c r="T61" s="77"/>
    </row>
    <row r="62" spans="1:20" ht="10.5" customHeight="1">
      <c r="A62" s="200"/>
      <c r="B62" s="201"/>
      <c r="C62" s="201"/>
      <c r="D62" s="202"/>
      <c r="E62" s="203"/>
      <c r="F62" s="203"/>
      <c r="G62" s="149"/>
      <c r="H62" s="214"/>
      <c r="I62" s="214"/>
      <c r="J62" s="82"/>
      <c r="K62" s="151"/>
      <c r="L62" s="82"/>
      <c r="M62" s="82"/>
      <c r="N62" s="82"/>
      <c r="O62" s="82"/>
      <c r="P62" s="82"/>
      <c r="Q62" s="78"/>
      <c r="R62" s="77"/>
      <c r="S62" s="77"/>
      <c r="T62" s="77"/>
    </row>
    <row r="63" spans="1:20" ht="10.5" customHeight="1">
      <c r="A63" s="200">
        <v>30</v>
      </c>
      <c r="B63" s="201" t="str">
        <f>IF(ﾃﾞｰﾀ!$H$4="","",VLOOKUP(A63,ﾃﾞｰﾀ!$H$4:$K$35,2,FALSE))</f>
        <v>佐藤</v>
      </c>
      <c r="C63" s="201" t="str">
        <f>IF(ﾃﾞｰﾀ!$H$4="","",VLOOKUP(A63,ﾃﾞｰﾀ!$H$4:$K$35,3,FALSE))</f>
        <v>愛里</v>
      </c>
      <c r="D63" s="202" t="str">
        <f>IF(ﾃﾞｰﾀ!$H$4="","",VLOOKUP(A63,ﾃﾞｰﾀ!$H$4:$K$35,4,FALSE))</f>
        <v>(大･大平山小6)</v>
      </c>
      <c r="E63" s="203"/>
      <c r="F63" s="203"/>
      <c r="G63" s="150"/>
      <c r="H63" s="221"/>
      <c r="I63" s="222"/>
      <c r="J63" s="219"/>
      <c r="K63" s="215">
        <f>IF(J63="","",VLOOKUP(J63,ﾃﾞｰﾀ!$H$4:$K$35,2,FALSE))</f>
      </c>
      <c r="L63" s="82"/>
      <c r="M63" s="82"/>
      <c r="N63" s="82"/>
      <c r="O63" s="82"/>
      <c r="P63" s="82"/>
      <c r="Q63" s="78"/>
      <c r="R63" s="77"/>
      <c r="S63" s="77"/>
      <c r="T63" s="77"/>
    </row>
    <row r="64" spans="1:20" ht="10.5" customHeight="1">
      <c r="A64" s="200"/>
      <c r="B64" s="201"/>
      <c r="C64" s="201"/>
      <c r="D64" s="202"/>
      <c r="E64" s="203"/>
      <c r="F64" s="203"/>
      <c r="G64" s="77"/>
      <c r="H64" s="82"/>
      <c r="I64" s="151"/>
      <c r="J64" s="220"/>
      <c r="K64" s="216"/>
      <c r="L64" s="82"/>
      <c r="M64" s="82"/>
      <c r="N64" s="82"/>
      <c r="O64" s="82"/>
      <c r="P64" s="82"/>
      <c r="Q64" s="78"/>
      <c r="R64" s="77"/>
      <c r="S64" s="77"/>
      <c r="T64" s="77"/>
    </row>
    <row r="65" spans="1:20" ht="10.5" customHeight="1">
      <c r="A65" s="200">
        <v>31</v>
      </c>
      <c r="B65" s="201" t="str">
        <f>IF(ﾃﾞｰﾀ!$H$4="","",VLOOKUP(A65,ﾃﾞｰﾀ!$H$4:$K$35,2,FALSE))</f>
        <v>大田黒</v>
      </c>
      <c r="C65" s="201" t="str">
        <f>IF(ﾃﾞｰﾀ!$H$4="","",VLOOKUP(A65,ﾃﾞｰﾀ!$H$4:$K$35,3,FALSE))</f>
        <v>秋奈</v>
      </c>
      <c r="D65" s="202" t="str">
        <f>IF(ﾃﾞｰﾀ!$H$4="","",VLOOKUP(A65,ﾃﾞｰﾀ!$H$4:$K$35,4,FALSE))</f>
        <v>(熊・日吉東小6）</v>
      </c>
      <c r="E65" s="203"/>
      <c r="F65" s="203"/>
      <c r="G65" s="148"/>
      <c r="H65" s="213"/>
      <c r="I65" s="215">
        <f>IF(H65="","",VLOOKUP(H65,ﾃﾞｰﾀ!$H$4:$K$35,2,FALSE))</f>
      </c>
      <c r="J65" s="213"/>
      <c r="K65" s="218"/>
      <c r="L65" s="82"/>
      <c r="M65" s="82"/>
      <c r="N65" s="82"/>
      <c r="O65" s="82"/>
      <c r="P65" s="82"/>
      <c r="Q65" s="78"/>
      <c r="R65" s="77"/>
      <c r="S65" s="77"/>
      <c r="T65" s="77"/>
    </row>
    <row r="66" spans="1:20" ht="10.5" customHeight="1">
      <c r="A66" s="200"/>
      <c r="B66" s="201"/>
      <c r="C66" s="201"/>
      <c r="D66" s="202"/>
      <c r="E66" s="203"/>
      <c r="F66" s="203"/>
      <c r="G66" s="149"/>
      <c r="H66" s="214"/>
      <c r="I66" s="216"/>
      <c r="J66" s="78"/>
      <c r="K66" s="78"/>
      <c r="L66" s="82"/>
      <c r="M66" s="82"/>
      <c r="N66" s="82"/>
      <c r="O66" s="82"/>
      <c r="P66" s="82"/>
      <c r="Q66" s="78"/>
      <c r="R66" s="77"/>
      <c r="S66" s="77"/>
      <c r="T66" s="77"/>
    </row>
    <row r="67" spans="1:20" ht="10.5" customHeight="1">
      <c r="A67" s="200">
        <v>32</v>
      </c>
      <c r="B67" s="201" t="str">
        <f>IF(ﾃﾞｰﾀ!$H$4="","",VLOOKUP(A67,ﾃﾞｰﾀ!$H$4:$K$35,2,FALSE))</f>
        <v>谷口</v>
      </c>
      <c r="C67" s="201" t="str">
        <f>IF(ﾃﾞｰﾀ!$H$4="","",VLOOKUP(A67,ﾃﾞｰﾀ!$H$4:$K$35,3,FALSE))</f>
        <v>遥</v>
      </c>
      <c r="D67" s="202" t="str">
        <f>IF(ﾃﾞｰﾀ!$H$4="","",VLOOKUP(A67,ﾃﾞｰﾀ!$H$4:$K$35,4,FALSE))</f>
        <v>(福・大谷小6）</v>
      </c>
      <c r="E67" s="203"/>
      <c r="F67" s="203"/>
      <c r="G67" s="150"/>
      <c r="H67" s="211"/>
      <c r="I67" s="217"/>
      <c r="J67" s="78"/>
      <c r="K67" s="78"/>
      <c r="L67" s="82"/>
      <c r="M67" s="82"/>
      <c r="N67" s="213"/>
      <c r="O67" s="213"/>
      <c r="P67" s="82"/>
      <c r="Q67" s="78"/>
      <c r="R67" s="77"/>
      <c r="S67" s="77"/>
      <c r="T67" s="77"/>
    </row>
    <row r="68" spans="1:20" ht="10.5" customHeight="1">
      <c r="A68" s="200"/>
      <c r="B68" s="201"/>
      <c r="C68" s="201"/>
      <c r="D68" s="202"/>
      <c r="E68" s="203"/>
      <c r="F68" s="203"/>
      <c r="G68" s="77"/>
      <c r="H68" s="78"/>
      <c r="I68" s="78"/>
      <c r="J68" s="78"/>
      <c r="K68" s="78"/>
      <c r="L68" s="82"/>
      <c r="M68" s="82"/>
      <c r="N68" s="213"/>
      <c r="O68" s="213"/>
      <c r="P68" s="82"/>
      <c r="Q68" s="78"/>
      <c r="R68" s="77"/>
      <c r="S68" s="77"/>
      <c r="T68" s="77"/>
    </row>
    <row r="69" spans="1:20" ht="10.5" customHeight="1">
      <c r="A69" s="177"/>
      <c r="B69" s="178"/>
      <c r="C69" s="178"/>
      <c r="D69" s="113"/>
      <c r="E69" s="176"/>
      <c r="F69" s="176"/>
      <c r="G69" s="77"/>
      <c r="H69" s="78"/>
      <c r="I69" s="78"/>
      <c r="J69" s="78"/>
      <c r="K69" s="78"/>
      <c r="L69" s="82"/>
      <c r="M69" s="82"/>
      <c r="N69" s="85"/>
      <c r="O69" s="85"/>
      <c r="P69" s="82"/>
      <c r="Q69" s="78"/>
      <c r="R69" s="77"/>
      <c r="S69" s="77"/>
      <c r="T69" s="77"/>
    </row>
    <row r="70" spans="1:20" ht="10.5" customHeight="1">
      <c r="A70" s="87"/>
      <c r="B70" s="91"/>
      <c r="C70" s="91"/>
      <c r="D70" s="78"/>
      <c r="E70" s="78"/>
      <c r="F70" s="78"/>
      <c r="G70" s="77"/>
      <c r="K70" s="77"/>
      <c r="L70" s="77"/>
      <c r="M70" s="77"/>
      <c r="N70" s="77"/>
      <c r="O70" s="77"/>
      <c r="P70" s="86"/>
      <c r="Q70" s="77"/>
      <c r="R70" s="77"/>
      <c r="S70" s="77"/>
      <c r="T70" s="77"/>
    </row>
    <row r="71" spans="2:20" ht="14.25" customHeight="1">
      <c r="B71" s="121"/>
      <c r="C71" s="121"/>
      <c r="D71" s="121"/>
      <c r="E71" s="121"/>
      <c r="F71" s="81"/>
      <c r="G71" s="121" t="s">
        <v>0</v>
      </c>
      <c r="K71" s="77"/>
      <c r="L71" s="77"/>
      <c r="M71" s="77"/>
      <c r="N71" s="115" t="s">
        <v>27</v>
      </c>
      <c r="O71" s="77"/>
      <c r="P71" s="77"/>
      <c r="Q71" s="77"/>
      <c r="R71" s="77"/>
      <c r="S71" s="77"/>
      <c r="T71" s="77"/>
    </row>
    <row r="72" spans="2:20" s="94" customFormat="1" ht="14.25" customHeight="1">
      <c r="B72" s="82"/>
      <c r="C72" s="122"/>
      <c r="D72" s="87">
        <v>1</v>
      </c>
      <c r="E72" s="94" t="s">
        <v>431</v>
      </c>
      <c r="F72" s="77"/>
      <c r="G72" s="87">
        <v>5</v>
      </c>
      <c r="H72" s="96" t="s">
        <v>232</v>
      </c>
      <c r="I72" s="96"/>
      <c r="J72" s="96"/>
      <c r="K72" s="96"/>
      <c r="L72" s="77"/>
      <c r="M72" s="77"/>
      <c r="N72" s="123">
        <v>1</v>
      </c>
      <c r="O72" s="77" t="s">
        <v>436</v>
      </c>
      <c r="P72" s="77"/>
      <c r="Q72" s="77"/>
      <c r="R72" s="77"/>
      <c r="S72" s="77"/>
      <c r="T72" s="77"/>
    </row>
    <row r="73" spans="2:20" s="94" customFormat="1" ht="14.25" customHeight="1">
      <c r="B73" s="82"/>
      <c r="C73" s="122"/>
      <c r="D73" s="87">
        <v>2</v>
      </c>
      <c r="E73" s="94" t="s">
        <v>432</v>
      </c>
      <c r="F73" s="77"/>
      <c r="G73" s="87">
        <v>6</v>
      </c>
      <c r="H73" s="96" t="s">
        <v>435</v>
      </c>
      <c r="I73" s="96"/>
      <c r="J73" s="96"/>
      <c r="K73" s="96"/>
      <c r="L73" s="77"/>
      <c r="M73" s="77"/>
      <c r="N73" s="123">
        <v>2</v>
      </c>
      <c r="O73" s="77" t="s">
        <v>614</v>
      </c>
      <c r="P73" s="77"/>
      <c r="Q73" s="77"/>
      <c r="R73" s="77"/>
      <c r="S73" s="77"/>
      <c r="T73" s="77"/>
    </row>
    <row r="74" spans="2:20" s="94" customFormat="1" ht="14.25" customHeight="1">
      <c r="B74" s="82"/>
      <c r="C74" s="122"/>
      <c r="D74" s="87">
        <v>3</v>
      </c>
      <c r="E74" s="94" t="s">
        <v>433</v>
      </c>
      <c r="F74" s="77"/>
      <c r="G74" s="87">
        <v>7</v>
      </c>
      <c r="H74" s="96" t="s">
        <v>233</v>
      </c>
      <c r="I74" s="98"/>
      <c r="J74" s="98"/>
      <c r="K74" s="98"/>
      <c r="L74" s="77"/>
      <c r="M74" s="77"/>
      <c r="N74" s="77">
        <v>3</v>
      </c>
      <c r="O74" s="77" t="s">
        <v>234</v>
      </c>
      <c r="P74" s="77"/>
      <c r="Q74" s="77"/>
      <c r="R74" s="77"/>
      <c r="S74" s="77"/>
      <c r="T74" s="77"/>
    </row>
    <row r="75" spans="2:20" s="94" customFormat="1" ht="14.25" customHeight="1">
      <c r="B75" s="82"/>
      <c r="C75" s="122"/>
      <c r="D75" s="87">
        <v>4</v>
      </c>
      <c r="E75" s="94" t="s">
        <v>434</v>
      </c>
      <c r="F75" s="77"/>
      <c r="G75" s="87"/>
      <c r="H75" s="98"/>
      <c r="I75" s="98"/>
      <c r="J75" s="98"/>
      <c r="K75" s="98"/>
      <c r="L75" s="77"/>
      <c r="M75" s="77"/>
      <c r="N75" s="77">
        <v>4</v>
      </c>
      <c r="O75" s="77" t="s">
        <v>437</v>
      </c>
      <c r="P75" s="77"/>
      <c r="Q75" s="77"/>
      <c r="R75" s="77"/>
      <c r="S75" s="77"/>
      <c r="T75" s="77"/>
    </row>
    <row r="76" spans="2:20" ht="10.5" customHeight="1">
      <c r="B76" s="91"/>
      <c r="C76" s="91"/>
      <c r="D76" s="78"/>
      <c r="E76" s="78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2:20" ht="10.5" customHeight="1">
      <c r="B77" s="91"/>
      <c r="C77" s="91"/>
      <c r="D77" s="78"/>
      <c r="E77" s="78"/>
      <c r="F77" s="78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2:20" ht="10.5" customHeight="1">
      <c r="B78" s="91"/>
      <c r="C78" s="91"/>
      <c r="D78" s="78"/>
      <c r="E78" s="78"/>
      <c r="F78" s="7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2:20" ht="10.5" customHeight="1">
      <c r="B79" s="91"/>
      <c r="C79" s="91"/>
      <c r="D79" s="78"/>
      <c r="E79" s="78"/>
      <c r="F79" s="78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ht="10.5" customHeight="1">
      <c r="A80" s="87"/>
      <c r="B80" s="91"/>
      <c r="C80" s="91"/>
      <c r="D80" s="78"/>
      <c r="E80" s="78"/>
      <c r="F80" s="7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ht="10.5" customHeight="1">
      <c r="A81" s="87"/>
      <c r="B81" s="91"/>
      <c r="C81" s="91"/>
      <c r="D81" s="78"/>
      <c r="E81" s="78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ht="10.5" customHeight="1">
      <c r="A82" s="87"/>
      <c r="B82" s="91"/>
      <c r="C82" s="91"/>
      <c r="D82" s="78"/>
      <c r="E82" s="78"/>
      <c r="F82" s="7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ht="10.5" customHeight="1">
      <c r="A83" s="87"/>
      <c r="B83" s="91"/>
      <c r="C83" s="91"/>
      <c r="D83" s="78"/>
      <c r="E83" s="78"/>
      <c r="F83" s="7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ht="10.5" customHeight="1">
      <c r="A84" s="87"/>
      <c r="B84" s="91"/>
      <c r="C84" s="91"/>
      <c r="D84" s="78"/>
      <c r="E84" s="78"/>
      <c r="F84" s="78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ht="10.5" customHeight="1">
      <c r="A85" s="87"/>
      <c r="B85" s="91"/>
      <c r="C85" s="91"/>
      <c r="D85" s="78"/>
      <c r="E85" s="78"/>
      <c r="F85" s="78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ht="10.5" customHeight="1">
      <c r="A86" s="87"/>
      <c r="B86" s="91"/>
      <c r="C86" s="91"/>
      <c r="D86" s="78"/>
      <c r="E86" s="78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ht="10.5" customHeight="1">
      <c r="A87" s="87"/>
      <c r="B87" s="91"/>
      <c r="C87" s="91"/>
      <c r="D87" s="78"/>
      <c r="E87" s="78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ht="10.5" customHeight="1">
      <c r="A88" s="87"/>
      <c r="B88" s="91"/>
      <c r="C88" s="91"/>
      <c r="D88" s="78"/>
      <c r="E88" s="78"/>
      <c r="F88" s="78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ht="10.5" customHeight="1">
      <c r="A89" s="87"/>
      <c r="B89" s="91"/>
      <c r="C89" s="91"/>
      <c r="D89" s="78"/>
      <c r="E89" s="78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ht="10.5" customHeight="1">
      <c r="A90" s="87"/>
      <c r="B90" s="91"/>
      <c r="C90" s="91"/>
      <c r="D90" s="78"/>
      <c r="E90" s="78"/>
      <c r="F90" s="78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ht="10.5" customHeight="1">
      <c r="A91" s="87"/>
      <c r="B91" s="91"/>
      <c r="C91" s="91"/>
      <c r="D91" s="78"/>
      <c r="E91" s="78"/>
      <c r="F91" s="78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1:20" ht="10.5" customHeight="1">
      <c r="A92" s="87"/>
      <c r="B92" s="91"/>
      <c r="C92" s="91"/>
      <c r="D92" s="78"/>
      <c r="E92" s="78"/>
      <c r="F92" s="78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ht="10.5" customHeight="1">
      <c r="A93" s="87"/>
      <c r="B93" s="91"/>
      <c r="C93" s="91"/>
      <c r="D93" s="78"/>
      <c r="E93" s="78"/>
      <c r="F93" s="78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</sheetData>
  <mergeCells count="226">
    <mergeCell ref="D13:F14"/>
    <mergeCell ref="D15:F16"/>
    <mergeCell ref="D17:F18"/>
    <mergeCell ref="D19:F20"/>
    <mergeCell ref="A67:A68"/>
    <mergeCell ref="B67:B68"/>
    <mergeCell ref="C67:C68"/>
    <mergeCell ref="D67:F68"/>
    <mergeCell ref="A65:A66"/>
    <mergeCell ref="B65:B66"/>
    <mergeCell ref="C65:C66"/>
    <mergeCell ref="D65:F66"/>
    <mergeCell ref="A63:A64"/>
    <mergeCell ref="B63:B64"/>
    <mergeCell ref="C63:C64"/>
    <mergeCell ref="D63:F64"/>
    <mergeCell ref="A61:A62"/>
    <mergeCell ref="B61:B62"/>
    <mergeCell ref="C61:C62"/>
    <mergeCell ref="D61:F62"/>
    <mergeCell ref="A59:A60"/>
    <mergeCell ref="B59:B60"/>
    <mergeCell ref="C59:C60"/>
    <mergeCell ref="D59:F60"/>
    <mergeCell ref="A57:A58"/>
    <mergeCell ref="B57:B58"/>
    <mergeCell ref="C57:C58"/>
    <mergeCell ref="D57:F58"/>
    <mergeCell ref="A55:A56"/>
    <mergeCell ref="B55:B56"/>
    <mergeCell ref="C55:C56"/>
    <mergeCell ref="D55:F56"/>
    <mergeCell ref="A53:A54"/>
    <mergeCell ref="B53:B54"/>
    <mergeCell ref="C53:C54"/>
    <mergeCell ref="D53:F54"/>
    <mergeCell ref="A51:A52"/>
    <mergeCell ref="B51:B52"/>
    <mergeCell ref="C51:C52"/>
    <mergeCell ref="D51:F52"/>
    <mergeCell ref="A49:A50"/>
    <mergeCell ref="B49:B50"/>
    <mergeCell ref="C49:C50"/>
    <mergeCell ref="D49:F50"/>
    <mergeCell ref="A47:A48"/>
    <mergeCell ref="B47:B48"/>
    <mergeCell ref="C47:C48"/>
    <mergeCell ref="D47:F48"/>
    <mergeCell ref="A45:A46"/>
    <mergeCell ref="B45:B46"/>
    <mergeCell ref="C45:C46"/>
    <mergeCell ref="D45:F46"/>
    <mergeCell ref="A43:A44"/>
    <mergeCell ref="B43:B44"/>
    <mergeCell ref="C43:C44"/>
    <mergeCell ref="D43:F44"/>
    <mergeCell ref="A41:A42"/>
    <mergeCell ref="B41:B42"/>
    <mergeCell ref="C41:C42"/>
    <mergeCell ref="D41:F42"/>
    <mergeCell ref="A39:A40"/>
    <mergeCell ref="B39:B40"/>
    <mergeCell ref="C39:C40"/>
    <mergeCell ref="D39:F40"/>
    <mergeCell ref="A37:A38"/>
    <mergeCell ref="B37:B38"/>
    <mergeCell ref="C37:C38"/>
    <mergeCell ref="D37:F38"/>
    <mergeCell ref="A35:A36"/>
    <mergeCell ref="B35:B36"/>
    <mergeCell ref="C35:C36"/>
    <mergeCell ref="D35:F36"/>
    <mergeCell ref="A33:A34"/>
    <mergeCell ref="B33:B34"/>
    <mergeCell ref="C33:C34"/>
    <mergeCell ref="D33:F34"/>
    <mergeCell ref="A31:A32"/>
    <mergeCell ref="B31:B32"/>
    <mergeCell ref="C31:C32"/>
    <mergeCell ref="D31:F32"/>
    <mergeCell ref="A29:A30"/>
    <mergeCell ref="B29:B30"/>
    <mergeCell ref="C29:C30"/>
    <mergeCell ref="D29:F30"/>
    <mergeCell ref="A27:A28"/>
    <mergeCell ref="B27:B28"/>
    <mergeCell ref="C27:C28"/>
    <mergeCell ref="D27:F28"/>
    <mergeCell ref="A25:A26"/>
    <mergeCell ref="B25:B26"/>
    <mergeCell ref="C25:C26"/>
    <mergeCell ref="D25:F26"/>
    <mergeCell ref="A23:A24"/>
    <mergeCell ref="B23:B24"/>
    <mergeCell ref="C23:C24"/>
    <mergeCell ref="D23:F24"/>
    <mergeCell ref="A21:A22"/>
    <mergeCell ref="B21:B22"/>
    <mergeCell ref="C21:C22"/>
    <mergeCell ref="D21:F22"/>
    <mergeCell ref="C17:C18"/>
    <mergeCell ref="A19:A20"/>
    <mergeCell ref="B19:B20"/>
    <mergeCell ref="C19:C20"/>
    <mergeCell ref="A1:Q1"/>
    <mergeCell ref="J57:K57"/>
    <mergeCell ref="L61:M61"/>
    <mergeCell ref="O2:Q2"/>
    <mergeCell ref="H11:I11"/>
    <mergeCell ref="J49:K49"/>
    <mergeCell ref="H51:I51"/>
    <mergeCell ref="A17:A18"/>
    <mergeCell ref="H55:I55"/>
    <mergeCell ref="B17:B18"/>
    <mergeCell ref="L45:M45"/>
    <mergeCell ref="P37:Q37"/>
    <mergeCell ref="H47:I47"/>
    <mergeCell ref="H43:I43"/>
    <mergeCell ref="H41:H42"/>
    <mergeCell ref="I41:I42"/>
    <mergeCell ref="L43:L44"/>
    <mergeCell ref="M43:M44"/>
    <mergeCell ref="H45:H46"/>
    <mergeCell ref="I45:I46"/>
    <mergeCell ref="J41:K41"/>
    <mergeCell ref="H33:H34"/>
    <mergeCell ref="I33:I34"/>
    <mergeCell ref="H37:H38"/>
    <mergeCell ref="I37:I38"/>
    <mergeCell ref="J39:J40"/>
    <mergeCell ref="K39:K40"/>
    <mergeCell ref="J33:K33"/>
    <mergeCell ref="H35:I35"/>
    <mergeCell ref="H39:I39"/>
    <mergeCell ref="I25:I26"/>
    <mergeCell ref="J31:J32"/>
    <mergeCell ref="K31:K32"/>
    <mergeCell ref="H31:I31"/>
    <mergeCell ref="H29:H30"/>
    <mergeCell ref="I29:I30"/>
    <mergeCell ref="H27:I27"/>
    <mergeCell ref="H25:H26"/>
    <mergeCell ref="H13:H14"/>
    <mergeCell ref="I13:I14"/>
    <mergeCell ref="H19:I19"/>
    <mergeCell ref="H23:I23"/>
    <mergeCell ref="H21:H22"/>
    <mergeCell ref="I21:I22"/>
    <mergeCell ref="I17:I18"/>
    <mergeCell ref="H17:H18"/>
    <mergeCell ref="M59:M60"/>
    <mergeCell ref="H61:H62"/>
    <mergeCell ref="I61:I62"/>
    <mergeCell ref="J63:J64"/>
    <mergeCell ref="K63:K64"/>
    <mergeCell ref="H59:I59"/>
    <mergeCell ref="H63:I63"/>
    <mergeCell ref="L59:L60"/>
    <mergeCell ref="A5:A6"/>
    <mergeCell ref="B5:B6"/>
    <mergeCell ref="C5:C6"/>
    <mergeCell ref="D5:F6"/>
    <mergeCell ref="A7:A8"/>
    <mergeCell ref="B7:B8"/>
    <mergeCell ref="C7:C8"/>
    <mergeCell ref="D7:F8"/>
    <mergeCell ref="J9:K9"/>
    <mergeCell ref="B11:B12"/>
    <mergeCell ref="C11:C12"/>
    <mergeCell ref="A9:A10"/>
    <mergeCell ref="B9:B10"/>
    <mergeCell ref="C9:C10"/>
    <mergeCell ref="D9:F10"/>
    <mergeCell ref="D11:F12"/>
    <mergeCell ref="H9:H10"/>
    <mergeCell ref="I9:I10"/>
    <mergeCell ref="D2:M2"/>
    <mergeCell ref="A15:A16"/>
    <mergeCell ref="B15:B16"/>
    <mergeCell ref="C15:C16"/>
    <mergeCell ref="A13:A14"/>
    <mergeCell ref="B13:B14"/>
    <mergeCell ref="C13:C14"/>
    <mergeCell ref="A11:A12"/>
    <mergeCell ref="M11:M12"/>
    <mergeCell ref="L11:L12"/>
    <mergeCell ref="N19:N20"/>
    <mergeCell ref="O19:O20"/>
    <mergeCell ref="L13:M13"/>
    <mergeCell ref="H5:H6"/>
    <mergeCell ref="I5:I6"/>
    <mergeCell ref="K7:K8"/>
    <mergeCell ref="J7:J8"/>
    <mergeCell ref="H7:I7"/>
    <mergeCell ref="H15:I15"/>
    <mergeCell ref="J17:K17"/>
    <mergeCell ref="K15:K16"/>
    <mergeCell ref="L29:M29"/>
    <mergeCell ref="J15:J16"/>
    <mergeCell ref="J25:K25"/>
    <mergeCell ref="J23:J24"/>
    <mergeCell ref="K23:K24"/>
    <mergeCell ref="Q35:Q36"/>
    <mergeCell ref="P35:P36"/>
    <mergeCell ref="L27:L28"/>
    <mergeCell ref="M27:M28"/>
    <mergeCell ref="J47:J48"/>
    <mergeCell ref="K47:K48"/>
    <mergeCell ref="H49:H50"/>
    <mergeCell ref="I49:I50"/>
    <mergeCell ref="I57:I58"/>
    <mergeCell ref="N51:N52"/>
    <mergeCell ref="O51:O52"/>
    <mergeCell ref="H53:H54"/>
    <mergeCell ref="I53:I54"/>
    <mergeCell ref="N53:O53"/>
    <mergeCell ref="N21:O21"/>
    <mergeCell ref="O67:O68"/>
    <mergeCell ref="H65:H66"/>
    <mergeCell ref="I65:I66"/>
    <mergeCell ref="H67:I67"/>
    <mergeCell ref="N67:N68"/>
    <mergeCell ref="J65:K65"/>
    <mergeCell ref="J55:J56"/>
    <mergeCell ref="K55:K56"/>
    <mergeCell ref="H57:H58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4.25390625" style="70" customWidth="1"/>
    <col min="2" max="2" width="6.375" style="70" customWidth="1"/>
    <col min="3" max="3" width="5.875" style="70" customWidth="1"/>
    <col min="4" max="6" width="6.00390625" style="70" customWidth="1"/>
    <col min="7" max="7" width="5.00390625" style="70" customWidth="1"/>
    <col min="8" max="8" width="2.625" style="70" customWidth="1"/>
    <col min="9" max="9" width="7.00390625" style="70" customWidth="1"/>
    <col min="10" max="10" width="2.625" style="70" customWidth="1"/>
    <col min="11" max="11" width="7.00390625" style="70" customWidth="1"/>
    <col min="12" max="12" width="2.625" style="70" customWidth="1"/>
    <col min="13" max="13" width="7.00390625" style="70" customWidth="1"/>
    <col min="14" max="14" width="2.625" style="70" customWidth="1"/>
    <col min="15" max="15" width="7.00390625" style="70" customWidth="1"/>
    <col min="16" max="16" width="2.625" style="70" customWidth="1"/>
    <col min="17" max="17" width="7.00390625" style="70" customWidth="1"/>
    <col min="18" max="20" width="5.375" style="70" customWidth="1"/>
    <col min="21" max="29" width="5.375" style="135" customWidth="1"/>
    <col min="30" max="16384" width="5.375" style="70" customWidth="1"/>
  </cols>
  <sheetData>
    <row r="1" spans="1:29" ht="18.75">
      <c r="A1" s="198" t="s">
        <v>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69"/>
      <c r="S1" s="1"/>
      <c r="T1" s="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14.25">
      <c r="A2" s="71"/>
      <c r="B2" s="72"/>
      <c r="C2" s="72"/>
      <c r="D2" s="199" t="s">
        <v>42</v>
      </c>
      <c r="E2" s="199"/>
      <c r="F2" s="199"/>
      <c r="G2" s="199"/>
      <c r="H2" s="199"/>
      <c r="I2" s="199"/>
      <c r="J2" s="199"/>
      <c r="K2" s="199"/>
      <c r="L2" s="199"/>
      <c r="M2" s="199"/>
      <c r="N2" s="1"/>
      <c r="O2" s="205" t="s">
        <v>74</v>
      </c>
      <c r="P2" s="205"/>
      <c r="Q2" s="205"/>
      <c r="R2" s="1"/>
      <c r="S2" s="1"/>
      <c r="T2" s="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Q3" s="87" t="s">
        <v>29</v>
      </c>
      <c r="R3" s="74"/>
      <c r="S3" s="74"/>
      <c r="T3" s="74"/>
      <c r="U3" s="111"/>
      <c r="V3" s="111"/>
      <c r="W3" s="111"/>
      <c r="X3" s="111"/>
      <c r="Y3" s="129"/>
      <c r="Z3" s="129"/>
      <c r="AA3" s="129"/>
      <c r="AB3" s="129"/>
      <c r="AC3" s="129"/>
    </row>
    <row r="4" spans="1:29" ht="13.5">
      <c r="A4" s="71"/>
      <c r="B4" s="72"/>
      <c r="C4" s="72"/>
      <c r="D4" s="168"/>
      <c r="E4" s="168"/>
      <c r="F4" s="168"/>
      <c r="G4" s="71" t="s">
        <v>30</v>
      </c>
      <c r="I4" s="71" t="s">
        <v>31</v>
      </c>
      <c r="J4" s="73"/>
      <c r="K4" s="71" t="s">
        <v>32</v>
      </c>
      <c r="L4" s="73"/>
      <c r="M4" s="71" t="s">
        <v>33</v>
      </c>
      <c r="N4" s="73"/>
      <c r="O4" s="71" t="s">
        <v>34</v>
      </c>
      <c r="P4" s="73"/>
      <c r="R4" s="1"/>
      <c r="S4" s="1"/>
      <c r="T4" s="1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s="81" customFormat="1" ht="10.5" customHeight="1">
      <c r="A5" s="200">
        <v>1</v>
      </c>
      <c r="B5" s="201" t="str">
        <f>IF(A5="","",VLOOKUP(A5,ﾃﾞｰﾀ!$A$4:$D$35,2,FALSE))</f>
        <v>山口</v>
      </c>
      <c r="C5" s="201" t="str">
        <f>IF(A5="","",VLOOKUP(A5,ﾃﾞｰﾀ!$A$4:$D$35,3,FALSE))</f>
        <v>颯也</v>
      </c>
      <c r="D5" s="202" t="str">
        <f>IF(A5="","",VLOOKUP(A5,ﾃﾞｰﾀ!$A$4:$D$35,4,FALSE))</f>
        <v>(長・精道三川台小5）</v>
      </c>
      <c r="E5" s="202"/>
      <c r="F5" s="202"/>
      <c r="G5" s="148"/>
      <c r="H5" s="213"/>
      <c r="I5" s="213">
        <f>IF(H5="","",VLOOKUP(H5,ﾃﾞｰﾀ!$A$4:$D$35,2,FALSE))</f>
      </c>
      <c r="J5" s="78"/>
      <c r="K5" s="78"/>
      <c r="L5" s="78"/>
      <c r="M5" s="78"/>
      <c r="N5" s="78"/>
      <c r="O5" s="78"/>
      <c r="P5" s="78"/>
      <c r="Q5" s="78"/>
      <c r="R5" s="77"/>
      <c r="S5" s="77"/>
      <c r="T5" s="77"/>
      <c r="U5" s="130"/>
      <c r="V5" s="130"/>
      <c r="W5" s="130"/>
      <c r="X5" s="130"/>
      <c r="Y5" s="131"/>
      <c r="Z5" s="131"/>
      <c r="AA5" s="131"/>
      <c r="AB5" s="131"/>
      <c r="AC5" s="83"/>
    </row>
    <row r="6" spans="1:29" s="81" customFormat="1" ht="10.5" customHeight="1">
      <c r="A6" s="200"/>
      <c r="B6" s="201"/>
      <c r="C6" s="201"/>
      <c r="D6" s="202"/>
      <c r="E6" s="202"/>
      <c r="F6" s="202"/>
      <c r="G6" s="149"/>
      <c r="H6" s="214"/>
      <c r="I6" s="214"/>
      <c r="J6" s="78"/>
      <c r="K6" s="78"/>
      <c r="L6" s="78"/>
      <c r="M6" s="78"/>
      <c r="N6" s="78"/>
      <c r="O6" s="78"/>
      <c r="P6" s="78"/>
      <c r="Q6" s="78"/>
      <c r="R6" s="77"/>
      <c r="S6" s="77"/>
      <c r="T6" s="77"/>
      <c r="U6" s="130"/>
      <c r="V6" s="130"/>
      <c r="W6" s="130"/>
      <c r="X6" s="130"/>
      <c r="Y6" s="131"/>
      <c r="Z6" s="131"/>
      <c r="AA6" s="131"/>
      <c r="AB6" s="131"/>
      <c r="AC6" s="83"/>
    </row>
    <row r="7" spans="1:29" s="81" customFormat="1" ht="10.5" customHeight="1">
      <c r="A7" s="200">
        <v>2</v>
      </c>
      <c r="B7" s="201" t="str">
        <f>IF(A7="","",VLOOKUP(A7,ﾃﾞｰﾀ!$A$4:$D$35,2,FALSE))</f>
        <v>寺田</v>
      </c>
      <c r="C7" s="201" t="str">
        <f>IF(A7="","",VLOOKUP(A7,ﾃﾞｰﾀ!$A$4:$D$35,3,FALSE))</f>
        <v>和矢</v>
      </c>
      <c r="D7" s="202" t="str">
        <f>IF(A7="","",VLOOKUP(A7,ﾃﾞｰﾀ!$A$4:$D$35,4,FALSE))</f>
        <v>(沖･潮平小6)</v>
      </c>
      <c r="E7" s="202"/>
      <c r="F7" s="202"/>
      <c r="G7" s="150"/>
      <c r="H7" s="221"/>
      <c r="I7" s="222"/>
      <c r="J7" s="219"/>
      <c r="K7" s="213">
        <f>IF(J7="","",VLOOKUP(J7,ﾃﾞｰﾀ!$A$4:$D$35,2,FALSE))</f>
      </c>
      <c r="L7" s="78"/>
      <c r="M7" s="78"/>
      <c r="N7" s="78"/>
      <c r="O7" s="78"/>
      <c r="P7" s="78"/>
      <c r="Q7" s="78"/>
      <c r="R7" s="77"/>
      <c r="S7" s="77"/>
      <c r="T7" s="77"/>
      <c r="U7" s="130"/>
      <c r="V7" s="130"/>
      <c r="W7" s="130"/>
      <c r="X7" s="130"/>
      <c r="Y7" s="131"/>
      <c r="Z7" s="131"/>
      <c r="AA7" s="131"/>
      <c r="AB7" s="131"/>
      <c r="AC7" s="131"/>
    </row>
    <row r="8" spans="1:29" s="81" customFormat="1" ht="10.5" customHeight="1">
      <c r="A8" s="200"/>
      <c r="B8" s="201"/>
      <c r="C8" s="201"/>
      <c r="D8" s="202"/>
      <c r="E8" s="202"/>
      <c r="F8" s="202"/>
      <c r="G8" s="77"/>
      <c r="H8" s="82"/>
      <c r="I8" s="151"/>
      <c r="J8" s="220"/>
      <c r="K8" s="214"/>
      <c r="L8" s="78"/>
      <c r="M8" s="78"/>
      <c r="N8" s="78"/>
      <c r="O8" s="78"/>
      <c r="P8" s="78"/>
      <c r="Q8" s="78"/>
      <c r="R8" s="77"/>
      <c r="S8" s="77"/>
      <c r="T8" s="77"/>
      <c r="U8" s="130"/>
      <c r="V8" s="130"/>
      <c r="W8" s="130"/>
      <c r="X8" s="130"/>
      <c r="Y8" s="131"/>
      <c r="Z8" s="131"/>
      <c r="AA8" s="131"/>
      <c r="AB8" s="131"/>
      <c r="AC8" s="131"/>
    </row>
    <row r="9" spans="1:29" s="81" customFormat="1" ht="10.5" customHeight="1">
      <c r="A9" s="200">
        <v>3</v>
      </c>
      <c r="B9" s="201" t="str">
        <f>IF(A9="","",VLOOKUP(A9,ﾃﾞｰﾀ!$A$4:$D$35,2,FALSE))</f>
        <v>坂口</v>
      </c>
      <c r="C9" s="201" t="str">
        <f>IF(A9="","",VLOOKUP(A9,ﾃﾞｰﾀ!$A$4:$D$35,3,FALSE))</f>
        <v>豪</v>
      </c>
      <c r="D9" s="202" t="str">
        <f>IF(A9="","",VLOOKUP(A9,ﾃﾞｰﾀ!$A$4:$D$35,4,FALSE))</f>
        <v>(福・開小6）</v>
      </c>
      <c r="E9" s="202"/>
      <c r="F9" s="202"/>
      <c r="G9" s="148"/>
      <c r="H9" s="213"/>
      <c r="I9" s="215">
        <f>IF(H9="","",VLOOKUP(H9,ﾃﾞｰﾀ!$A$4:$D$35,2,FALSE))</f>
      </c>
      <c r="J9" s="221"/>
      <c r="K9" s="222"/>
      <c r="L9" s="82"/>
      <c r="M9" s="78"/>
      <c r="N9" s="78"/>
      <c r="O9" s="78"/>
      <c r="P9" s="78"/>
      <c r="Q9" s="78"/>
      <c r="R9" s="77"/>
      <c r="S9" s="77"/>
      <c r="T9" s="77"/>
      <c r="U9" s="130"/>
      <c r="V9" s="130"/>
      <c r="W9" s="130"/>
      <c r="X9" s="130"/>
      <c r="Y9" s="131"/>
      <c r="Z9" s="131"/>
      <c r="AA9" s="131"/>
      <c r="AB9" s="131"/>
      <c r="AC9" s="131"/>
    </row>
    <row r="10" spans="1:29" s="81" customFormat="1" ht="10.5" customHeight="1">
      <c r="A10" s="200"/>
      <c r="B10" s="201"/>
      <c r="C10" s="201"/>
      <c r="D10" s="202"/>
      <c r="E10" s="202"/>
      <c r="F10" s="202"/>
      <c r="G10" s="149"/>
      <c r="H10" s="214"/>
      <c r="I10" s="216"/>
      <c r="J10" s="82"/>
      <c r="K10" s="151"/>
      <c r="L10" s="82"/>
      <c r="M10" s="78"/>
      <c r="N10" s="78"/>
      <c r="O10" s="78"/>
      <c r="P10" s="78"/>
      <c r="Q10" s="78"/>
      <c r="R10" s="77"/>
      <c r="S10" s="77"/>
      <c r="T10" s="77"/>
      <c r="U10" s="130"/>
      <c r="V10" s="130"/>
      <c r="W10" s="130"/>
      <c r="X10" s="130"/>
      <c r="Y10" s="131"/>
      <c r="Z10" s="131"/>
      <c r="AA10" s="131"/>
      <c r="AB10" s="131"/>
      <c r="AC10" s="131"/>
    </row>
    <row r="11" spans="1:29" s="81" customFormat="1" ht="10.5" customHeight="1">
      <c r="A11" s="200">
        <v>4</v>
      </c>
      <c r="B11" s="201" t="str">
        <f>IF(A11="","",VLOOKUP(A11,ﾃﾞｰﾀ!$A$4:$D$35,2,FALSE))</f>
        <v>小村</v>
      </c>
      <c r="C11" s="201" t="str">
        <f>IF(A11="","",VLOOKUP(A11,ﾃﾞｰﾀ!$A$4:$D$35,3,FALSE))</f>
        <v>拓也</v>
      </c>
      <c r="D11" s="202" t="str">
        <f>IF(A11="","",VLOOKUP(A11,ﾃﾞｰﾀ!$A$4:$D$35,4,FALSE))</f>
        <v>(宮・旭小6）</v>
      </c>
      <c r="E11" s="202"/>
      <c r="F11" s="202"/>
      <c r="G11" s="150"/>
      <c r="H11" s="213"/>
      <c r="I11" s="213"/>
      <c r="J11" s="82"/>
      <c r="K11" s="151"/>
      <c r="L11" s="219"/>
      <c r="M11" s="213">
        <f>IF(L11="","",VLOOKUP(L11,ﾃﾞｰﾀ!$A$4:$D$35,2,FALSE))</f>
      </c>
      <c r="N11" s="78"/>
      <c r="O11" s="78"/>
      <c r="P11" s="78"/>
      <c r="Q11" s="78"/>
      <c r="R11" s="77"/>
      <c r="S11" s="77"/>
      <c r="T11" s="77"/>
      <c r="U11" s="130"/>
      <c r="V11" s="130"/>
      <c r="W11" s="130"/>
      <c r="X11" s="130"/>
      <c r="Y11" s="131"/>
      <c r="Z11" s="131"/>
      <c r="AA11" s="131"/>
      <c r="AB11" s="131"/>
      <c r="AC11" s="131"/>
    </row>
    <row r="12" spans="1:29" s="81" customFormat="1" ht="10.5" customHeight="1">
      <c r="A12" s="200"/>
      <c r="B12" s="201"/>
      <c r="C12" s="201"/>
      <c r="D12" s="202"/>
      <c r="E12" s="202"/>
      <c r="F12" s="202"/>
      <c r="G12" s="77"/>
      <c r="H12" s="78"/>
      <c r="I12" s="78"/>
      <c r="J12" s="82"/>
      <c r="K12" s="151"/>
      <c r="L12" s="220"/>
      <c r="M12" s="214"/>
      <c r="N12" s="78"/>
      <c r="O12" s="78"/>
      <c r="P12" s="78"/>
      <c r="Q12" s="78"/>
      <c r="R12" s="77"/>
      <c r="S12" s="77"/>
      <c r="T12" s="77"/>
      <c r="U12" s="130"/>
      <c r="V12" s="130"/>
      <c r="W12" s="130"/>
      <c r="X12" s="130"/>
      <c r="Y12" s="131"/>
      <c r="Z12" s="131"/>
      <c r="AA12" s="131"/>
      <c r="AB12" s="131"/>
      <c r="AC12" s="131"/>
    </row>
    <row r="13" spans="1:29" s="81" customFormat="1" ht="10.5" customHeight="1">
      <c r="A13" s="200">
        <v>5</v>
      </c>
      <c r="B13" s="201" t="str">
        <f>IF(A13="","",VLOOKUP(A13,ﾃﾞｰﾀ!$A$4:$D$35,2,FALSE))</f>
        <v>白水</v>
      </c>
      <c r="C13" s="201" t="str">
        <f>IF(A13="","",VLOOKUP(A13,ﾃﾞｰﾀ!$A$4:$D$35,3,FALSE))</f>
        <v>真澄</v>
      </c>
      <c r="D13" s="202" t="str">
        <f>IF(A13="","",VLOOKUP(A13,ﾃﾞｰﾀ!$A$4:$D$35,4,FALSE))</f>
        <v>(福・水城小4）</v>
      </c>
      <c r="E13" s="202"/>
      <c r="F13" s="202"/>
      <c r="G13" s="148"/>
      <c r="H13" s="213"/>
      <c r="I13" s="213">
        <f>IF(H13="","",VLOOKUP(H13,ﾃﾞｰﾀ!$A$4:$D$35,2,FALSE))</f>
      </c>
      <c r="J13" s="82"/>
      <c r="K13" s="151"/>
      <c r="L13" s="221"/>
      <c r="M13" s="222"/>
      <c r="N13" s="78"/>
      <c r="O13" s="78"/>
      <c r="P13" s="78"/>
      <c r="Q13" s="78"/>
      <c r="R13" s="77"/>
      <c r="S13" s="77"/>
      <c r="T13" s="77"/>
      <c r="U13" s="130"/>
      <c r="V13" s="130"/>
      <c r="W13" s="130"/>
      <c r="X13" s="130"/>
      <c r="Y13" s="131"/>
      <c r="Z13" s="131"/>
      <c r="AA13" s="131"/>
      <c r="AB13" s="131"/>
      <c r="AC13" s="131"/>
    </row>
    <row r="14" spans="1:29" s="81" customFormat="1" ht="10.5" customHeight="1">
      <c r="A14" s="200"/>
      <c r="B14" s="201"/>
      <c r="C14" s="201"/>
      <c r="D14" s="202"/>
      <c r="E14" s="202"/>
      <c r="F14" s="202"/>
      <c r="G14" s="149"/>
      <c r="H14" s="214"/>
      <c r="I14" s="214"/>
      <c r="J14" s="82"/>
      <c r="K14" s="151"/>
      <c r="L14" s="82"/>
      <c r="M14" s="151"/>
      <c r="N14" s="78"/>
      <c r="O14" s="78"/>
      <c r="P14" s="78"/>
      <c r="Q14" s="78"/>
      <c r="R14" s="77"/>
      <c r="S14" s="77"/>
      <c r="T14" s="77"/>
      <c r="U14" s="130"/>
      <c r="V14" s="130"/>
      <c r="W14" s="130"/>
      <c r="X14" s="130"/>
      <c r="Y14" s="131"/>
      <c r="Z14" s="131"/>
      <c r="AA14" s="131"/>
      <c r="AB14" s="131"/>
      <c r="AC14" s="131"/>
    </row>
    <row r="15" spans="1:29" s="81" customFormat="1" ht="10.5" customHeight="1">
      <c r="A15" s="200">
        <v>6</v>
      </c>
      <c r="B15" s="201" t="str">
        <f>IF(A15="","",VLOOKUP(A15,ﾃﾞｰﾀ!$A$4:$D$35,2,FALSE))</f>
        <v>岩本</v>
      </c>
      <c r="C15" s="201" t="str">
        <f>IF(A15="","",VLOOKUP(A15,ﾃﾞｰﾀ!$A$4:$D$35,3,FALSE))</f>
        <v>桂</v>
      </c>
      <c r="D15" s="202" t="str">
        <f>IF(A15="","",VLOOKUP(A15,ﾃﾞｰﾀ!$A$4:$D$35,4,FALSE))</f>
        <v>（佐・基里小６）</v>
      </c>
      <c r="E15" s="202"/>
      <c r="F15" s="202"/>
      <c r="G15" s="150"/>
      <c r="H15" s="221"/>
      <c r="I15" s="222"/>
      <c r="J15" s="219"/>
      <c r="K15" s="215">
        <f>IF(J15="","",VLOOKUP(J15,ﾃﾞｰﾀ!$A$4:$D$35,2,FALSE))</f>
      </c>
      <c r="L15" s="82"/>
      <c r="M15" s="151"/>
      <c r="N15" s="78"/>
      <c r="O15" s="78"/>
      <c r="P15" s="78"/>
      <c r="Q15" s="78"/>
      <c r="R15" s="77"/>
      <c r="S15" s="77"/>
      <c r="T15" s="77"/>
      <c r="U15" s="130"/>
      <c r="V15" s="130"/>
      <c r="W15" s="130"/>
      <c r="X15" s="130"/>
      <c r="Y15" s="131"/>
      <c r="Z15" s="131"/>
      <c r="AA15" s="131"/>
      <c r="AB15" s="131"/>
      <c r="AC15" s="131"/>
    </row>
    <row r="16" spans="1:29" s="81" customFormat="1" ht="10.5" customHeight="1">
      <c r="A16" s="200"/>
      <c r="B16" s="201"/>
      <c r="C16" s="201"/>
      <c r="D16" s="202"/>
      <c r="E16" s="202"/>
      <c r="F16" s="202"/>
      <c r="G16" s="77"/>
      <c r="H16" s="82"/>
      <c r="I16" s="151"/>
      <c r="J16" s="220"/>
      <c r="K16" s="216"/>
      <c r="L16" s="82"/>
      <c r="M16" s="151"/>
      <c r="N16" s="78"/>
      <c r="O16" s="78"/>
      <c r="P16" s="78"/>
      <c r="Q16" s="78"/>
      <c r="R16" s="77"/>
      <c r="S16" s="77"/>
      <c r="T16" s="77"/>
      <c r="U16" s="130"/>
      <c r="V16" s="130"/>
      <c r="W16" s="130"/>
      <c r="X16" s="130"/>
      <c r="Y16" s="131"/>
      <c r="Z16" s="131"/>
      <c r="AA16" s="131"/>
      <c r="AB16" s="131"/>
      <c r="AC16" s="131"/>
    </row>
    <row r="17" spans="1:29" s="81" customFormat="1" ht="10.5" customHeight="1">
      <c r="A17" s="200">
        <v>7</v>
      </c>
      <c r="B17" s="201" t="str">
        <f>IF(A17="","",VLOOKUP(A17,ﾃﾞｰﾀ!$A$4:$D$35,2,FALSE))</f>
        <v>河下</v>
      </c>
      <c r="C17" s="201" t="str">
        <f>IF(A17="","",VLOOKUP(A17,ﾃﾞｰﾀ!$A$4:$D$35,3,FALSE))</f>
        <v>祐輝</v>
      </c>
      <c r="D17" s="202" t="str">
        <f>IF(A17="","",VLOOKUP(A17,ﾃﾞｰﾀ!$A$4:$D$35,4,FALSE))</f>
        <v>(熊･帯山西小6)</v>
      </c>
      <c r="E17" s="202"/>
      <c r="F17" s="202"/>
      <c r="G17" s="148"/>
      <c r="H17" s="213"/>
      <c r="I17" s="215">
        <f>IF(H17="","",VLOOKUP(H17,ﾃﾞｰﾀ!$A$4:$D$35,2,FALSE))</f>
      </c>
      <c r="J17" s="213"/>
      <c r="K17" s="218"/>
      <c r="L17" s="82"/>
      <c r="M17" s="151"/>
      <c r="N17" s="78"/>
      <c r="O17" s="78"/>
      <c r="P17" s="78"/>
      <c r="Q17" s="78"/>
      <c r="R17" s="77"/>
      <c r="S17" s="77"/>
      <c r="T17" s="77"/>
      <c r="U17" s="130"/>
      <c r="V17" s="130"/>
      <c r="W17" s="130"/>
      <c r="X17" s="130"/>
      <c r="Y17" s="131"/>
      <c r="Z17" s="131"/>
      <c r="AA17" s="131"/>
      <c r="AB17" s="131"/>
      <c r="AC17" s="131"/>
    </row>
    <row r="18" spans="1:29" s="81" customFormat="1" ht="10.5" customHeight="1">
      <c r="A18" s="200"/>
      <c r="B18" s="201"/>
      <c r="C18" s="201"/>
      <c r="D18" s="202"/>
      <c r="E18" s="202"/>
      <c r="F18" s="202"/>
      <c r="G18" s="149"/>
      <c r="H18" s="214"/>
      <c r="I18" s="216"/>
      <c r="J18" s="78"/>
      <c r="K18" s="78"/>
      <c r="L18" s="82"/>
      <c r="M18" s="151"/>
      <c r="N18" s="78"/>
      <c r="O18" s="78"/>
      <c r="P18" s="78"/>
      <c r="Q18" s="78"/>
      <c r="R18" s="77"/>
      <c r="S18" s="77"/>
      <c r="T18" s="77"/>
      <c r="U18" s="130"/>
      <c r="V18" s="130"/>
      <c r="W18" s="130"/>
      <c r="X18" s="130"/>
      <c r="Y18" s="131"/>
      <c r="Z18" s="131"/>
      <c r="AA18" s="131"/>
      <c r="AB18" s="131"/>
      <c r="AC18" s="131"/>
    </row>
    <row r="19" spans="1:29" s="81" customFormat="1" ht="10.5" customHeight="1">
      <c r="A19" s="200">
        <v>8</v>
      </c>
      <c r="B19" s="201" t="str">
        <f>IF(A19="","",VLOOKUP(A19,ﾃﾞｰﾀ!$A$4:$D$35,2,FALSE))</f>
        <v>池田</v>
      </c>
      <c r="C19" s="201" t="str">
        <f>IF(A19="","",VLOOKUP(A19,ﾃﾞｰﾀ!$A$4:$D$35,3,FALSE))</f>
        <v>智博</v>
      </c>
      <c r="D19" s="202" t="str">
        <f>IF(A19="","",VLOOKUP(A19,ﾃﾞｰﾀ!$A$4:$D$35,4,FALSE))</f>
        <v>(佐・久里小6）</v>
      </c>
      <c r="E19" s="202"/>
      <c r="F19" s="202"/>
      <c r="G19" s="150"/>
      <c r="H19" s="213"/>
      <c r="I19" s="213"/>
      <c r="J19" s="78"/>
      <c r="K19" s="78"/>
      <c r="L19" s="82"/>
      <c r="M19" s="151"/>
      <c r="N19" s="219"/>
      <c r="O19" s="213">
        <f>IF(N19="","",VLOOKUP(N19,ﾃﾞｰﾀ!$A$4:$D$35,2,FALSE))</f>
      </c>
      <c r="P19" s="78"/>
      <c r="Q19" s="78"/>
      <c r="R19" s="77"/>
      <c r="S19" s="77"/>
      <c r="T19" s="77"/>
      <c r="U19" s="130"/>
      <c r="V19" s="130"/>
      <c r="W19" s="130"/>
      <c r="X19" s="130"/>
      <c r="Y19" s="131"/>
      <c r="Z19" s="131"/>
      <c r="AA19" s="131"/>
      <c r="AB19" s="131"/>
      <c r="AC19" s="131"/>
    </row>
    <row r="20" spans="1:29" s="81" customFormat="1" ht="10.5" customHeight="1">
      <c r="A20" s="200"/>
      <c r="B20" s="201"/>
      <c r="C20" s="201"/>
      <c r="D20" s="202"/>
      <c r="E20" s="202"/>
      <c r="F20" s="202"/>
      <c r="G20" s="77"/>
      <c r="H20" s="78"/>
      <c r="I20" s="78"/>
      <c r="J20" s="78"/>
      <c r="K20" s="78"/>
      <c r="L20" s="82"/>
      <c r="M20" s="151"/>
      <c r="N20" s="220"/>
      <c r="O20" s="214"/>
      <c r="P20" s="78"/>
      <c r="Q20" s="78"/>
      <c r="R20" s="77"/>
      <c r="S20" s="77"/>
      <c r="T20" s="77"/>
      <c r="U20" s="130"/>
      <c r="V20" s="130"/>
      <c r="W20" s="130"/>
      <c r="X20" s="130"/>
      <c r="Y20" s="131"/>
      <c r="Z20" s="131"/>
      <c r="AA20" s="131"/>
      <c r="AB20" s="131"/>
      <c r="AC20" s="131"/>
    </row>
    <row r="21" spans="1:29" s="81" customFormat="1" ht="10.5" customHeight="1">
      <c r="A21" s="200">
        <v>9</v>
      </c>
      <c r="B21" s="201" t="str">
        <f>IF(A21="","",VLOOKUP(A21,ﾃﾞｰﾀ!$A$4:$D$35,2,FALSE))</f>
        <v>尊田</v>
      </c>
      <c r="C21" s="201" t="str">
        <f>IF(A21="","",VLOOKUP(A21,ﾃﾞｰﾀ!$A$4:$D$35,3,FALSE))</f>
        <v>海司</v>
      </c>
      <c r="D21" s="202" t="str">
        <f>IF(A21="","",VLOOKUP(A21,ﾃﾞｰﾀ!$A$4:$D$35,4,FALSE))</f>
        <v>(福・国分小6）</v>
      </c>
      <c r="E21" s="202"/>
      <c r="F21" s="202"/>
      <c r="G21" s="148"/>
      <c r="H21" s="213"/>
      <c r="I21" s="213">
        <f>IF(H21="","",VLOOKUP(H21,ﾃﾞｰﾀ!$A$4:$D$35,2,FALSE))</f>
      </c>
      <c r="J21" s="78"/>
      <c r="K21" s="78"/>
      <c r="L21" s="82"/>
      <c r="M21" s="151"/>
      <c r="N21" s="221"/>
      <c r="O21" s="222"/>
      <c r="P21" s="78"/>
      <c r="Q21" s="78"/>
      <c r="R21" s="77"/>
      <c r="S21" s="77"/>
      <c r="T21" s="77"/>
      <c r="U21" s="130"/>
      <c r="V21" s="130"/>
      <c r="W21" s="130"/>
      <c r="X21" s="130"/>
      <c r="Y21" s="131"/>
      <c r="Z21" s="131"/>
      <c r="AA21" s="131"/>
      <c r="AB21" s="131"/>
      <c r="AC21" s="131"/>
    </row>
    <row r="22" spans="1:29" s="81" customFormat="1" ht="10.5" customHeight="1">
      <c r="A22" s="200"/>
      <c r="B22" s="201"/>
      <c r="C22" s="201"/>
      <c r="D22" s="202"/>
      <c r="E22" s="202"/>
      <c r="F22" s="202"/>
      <c r="G22" s="149"/>
      <c r="H22" s="214"/>
      <c r="I22" s="214"/>
      <c r="J22" s="78"/>
      <c r="K22" s="78"/>
      <c r="L22" s="82"/>
      <c r="M22" s="151"/>
      <c r="N22" s="82"/>
      <c r="O22" s="151"/>
      <c r="P22" s="78"/>
      <c r="Q22" s="78"/>
      <c r="R22" s="77"/>
      <c r="S22" s="77"/>
      <c r="T22" s="77"/>
      <c r="U22" s="130"/>
      <c r="V22" s="130"/>
      <c r="W22" s="130"/>
      <c r="X22" s="130"/>
      <c r="Y22" s="131"/>
      <c r="Z22" s="131"/>
      <c r="AA22" s="131"/>
      <c r="AB22" s="131"/>
      <c r="AC22" s="131"/>
    </row>
    <row r="23" spans="1:29" s="81" customFormat="1" ht="10.5" customHeight="1">
      <c r="A23" s="200">
        <v>10</v>
      </c>
      <c r="B23" s="201" t="str">
        <f>IF(A23="","",VLOOKUP(A23,ﾃﾞｰﾀ!$A$4:$D$35,2,FALSE))</f>
        <v>野田</v>
      </c>
      <c r="C23" s="201" t="str">
        <f>IF(A23="","",VLOOKUP(A23,ﾃﾞｰﾀ!$A$4:$D$35,3,FALSE))</f>
        <v>哲平</v>
      </c>
      <c r="D23" s="202" t="str">
        <f>IF(A23="","",VLOOKUP(A23,ﾃﾞｰﾀ!$A$4:$D$35,4,FALSE))</f>
        <v>(長・高尾小5）</v>
      </c>
      <c r="E23" s="202"/>
      <c r="F23" s="202"/>
      <c r="G23" s="150"/>
      <c r="H23" s="221"/>
      <c r="I23" s="222"/>
      <c r="J23" s="219"/>
      <c r="K23" s="213">
        <f>IF(J23="","",VLOOKUP(J23,ﾃﾞｰﾀ!$A$4:$D$35,2,FALSE))</f>
      </c>
      <c r="L23" s="82"/>
      <c r="M23" s="151"/>
      <c r="N23" s="82"/>
      <c r="O23" s="151"/>
      <c r="P23" s="78"/>
      <c r="Q23" s="78"/>
      <c r="R23" s="77"/>
      <c r="S23" s="77"/>
      <c r="T23" s="77"/>
      <c r="U23" s="130"/>
      <c r="V23" s="130"/>
      <c r="W23" s="130"/>
      <c r="X23" s="130"/>
      <c r="Y23" s="131"/>
      <c r="Z23" s="131"/>
      <c r="AA23" s="131"/>
      <c r="AB23" s="131"/>
      <c r="AC23" s="131"/>
    </row>
    <row r="24" spans="1:29" s="81" customFormat="1" ht="10.5" customHeight="1">
      <c r="A24" s="200"/>
      <c r="B24" s="201"/>
      <c r="C24" s="201"/>
      <c r="D24" s="202"/>
      <c r="E24" s="202"/>
      <c r="F24" s="202"/>
      <c r="G24" s="77"/>
      <c r="H24" s="82"/>
      <c r="I24" s="151"/>
      <c r="J24" s="220"/>
      <c r="K24" s="214"/>
      <c r="L24" s="82"/>
      <c r="M24" s="151"/>
      <c r="N24" s="82"/>
      <c r="O24" s="151"/>
      <c r="P24" s="78"/>
      <c r="Q24" s="78"/>
      <c r="R24" s="77"/>
      <c r="S24" s="77"/>
      <c r="T24" s="77"/>
      <c r="U24" s="130"/>
      <c r="V24" s="130"/>
      <c r="W24" s="130"/>
      <c r="X24" s="130"/>
      <c r="Y24" s="131"/>
      <c r="Z24" s="131"/>
      <c r="AA24" s="131"/>
      <c r="AB24" s="131"/>
      <c r="AC24" s="131"/>
    </row>
    <row r="25" spans="1:29" s="81" customFormat="1" ht="10.5" customHeight="1">
      <c r="A25" s="200">
        <v>11</v>
      </c>
      <c r="B25" s="201" t="str">
        <f>IF(A25="","",VLOOKUP(A25,ﾃﾞｰﾀ!$A$4:$D$35,2,FALSE))</f>
        <v>志風</v>
      </c>
      <c r="C25" s="201" t="str">
        <f>IF(A25="","",VLOOKUP(A25,ﾃﾞｰﾀ!$A$4:$D$35,3,FALSE))</f>
        <v>友規</v>
      </c>
      <c r="D25" s="202" t="str">
        <f>IF(A25="","",VLOOKUP(A25,ﾃﾞｰﾀ!$A$4:$D$35,4,FALSE))</f>
        <v>(鹿･明和小5)</v>
      </c>
      <c r="E25" s="202"/>
      <c r="F25" s="202"/>
      <c r="G25" s="148"/>
      <c r="H25" s="213"/>
      <c r="I25" s="215">
        <f>IF(H25="","",VLOOKUP(H25,ﾃﾞｰﾀ!$A$4:$D$35,2,FALSE))</f>
      </c>
      <c r="J25" s="221"/>
      <c r="K25" s="222"/>
      <c r="L25" s="82"/>
      <c r="M25" s="151"/>
      <c r="N25" s="82"/>
      <c r="O25" s="151"/>
      <c r="P25" s="78"/>
      <c r="Q25" s="78"/>
      <c r="R25" s="77"/>
      <c r="S25" s="77"/>
      <c r="T25" s="77"/>
      <c r="U25" s="130"/>
      <c r="V25" s="130"/>
      <c r="W25" s="130"/>
      <c r="X25" s="130"/>
      <c r="Y25" s="131"/>
      <c r="Z25" s="131"/>
      <c r="AA25" s="131"/>
      <c r="AB25" s="131"/>
      <c r="AC25" s="131"/>
    </row>
    <row r="26" spans="1:29" s="81" customFormat="1" ht="10.5" customHeight="1">
      <c r="A26" s="200"/>
      <c r="B26" s="201"/>
      <c r="C26" s="201"/>
      <c r="D26" s="202"/>
      <c r="E26" s="202"/>
      <c r="F26" s="202"/>
      <c r="G26" s="149"/>
      <c r="H26" s="214"/>
      <c r="I26" s="216"/>
      <c r="J26" s="82"/>
      <c r="K26" s="151"/>
      <c r="L26" s="82"/>
      <c r="M26" s="151"/>
      <c r="N26" s="82"/>
      <c r="O26" s="151"/>
      <c r="P26" s="78"/>
      <c r="Q26" s="78"/>
      <c r="R26" s="77"/>
      <c r="S26" s="77"/>
      <c r="T26" s="77"/>
      <c r="U26" s="130"/>
      <c r="V26" s="130"/>
      <c r="W26" s="130"/>
      <c r="X26" s="130"/>
      <c r="Y26" s="131"/>
      <c r="Z26" s="131"/>
      <c r="AA26" s="131"/>
      <c r="AB26" s="131"/>
      <c r="AC26" s="131"/>
    </row>
    <row r="27" spans="1:29" s="81" customFormat="1" ht="10.5" customHeight="1">
      <c r="A27" s="200">
        <v>12</v>
      </c>
      <c r="B27" s="201" t="str">
        <f>IF(A27="","",VLOOKUP(A27,ﾃﾞｰﾀ!$A$4:$D$35,2,FALSE))</f>
        <v>青山</v>
      </c>
      <c r="C27" s="201" t="str">
        <f>IF(A27="","",VLOOKUP(A27,ﾃﾞｰﾀ!$A$4:$D$35,3,FALSE))</f>
        <v>悠希</v>
      </c>
      <c r="D27" s="202" t="str">
        <f>IF(A27="","",VLOOKUP(A27,ﾃﾞｰﾀ!$A$4:$D$35,4,FALSE))</f>
        <v>(長・御館山小6）</v>
      </c>
      <c r="E27" s="202"/>
      <c r="F27" s="202"/>
      <c r="G27" s="150"/>
      <c r="H27" s="213"/>
      <c r="I27" s="213"/>
      <c r="J27" s="82"/>
      <c r="K27" s="151"/>
      <c r="L27" s="219"/>
      <c r="M27" s="215">
        <f>IF(L27="","",VLOOKUP(L27,ﾃﾞｰﾀ!$A$4:$D$35,2,FALSE))</f>
      </c>
      <c r="N27" s="82"/>
      <c r="O27" s="151"/>
      <c r="P27" s="78"/>
      <c r="Q27" s="78"/>
      <c r="R27" s="77"/>
      <c r="S27" s="77"/>
      <c r="T27" s="77"/>
      <c r="U27" s="130"/>
      <c r="V27" s="130"/>
      <c r="W27" s="130"/>
      <c r="X27" s="130"/>
      <c r="Y27" s="131"/>
      <c r="Z27" s="131"/>
      <c r="AA27" s="131"/>
      <c r="AB27" s="131"/>
      <c r="AC27" s="131"/>
    </row>
    <row r="28" spans="1:29" s="81" customFormat="1" ht="10.5" customHeight="1">
      <c r="A28" s="200"/>
      <c r="B28" s="201"/>
      <c r="C28" s="201"/>
      <c r="D28" s="202"/>
      <c r="E28" s="202"/>
      <c r="F28" s="202"/>
      <c r="G28" s="77"/>
      <c r="H28" s="78"/>
      <c r="I28" s="78"/>
      <c r="J28" s="82"/>
      <c r="K28" s="151"/>
      <c r="L28" s="220"/>
      <c r="M28" s="216"/>
      <c r="N28" s="82"/>
      <c r="O28" s="151"/>
      <c r="P28" s="78"/>
      <c r="Q28" s="78"/>
      <c r="R28" s="77"/>
      <c r="S28" s="77"/>
      <c r="T28" s="77"/>
      <c r="U28" s="130"/>
      <c r="V28" s="130"/>
      <c r="W28" s="130"/>
      <c r="X28" s="130"/>
      <c r="Y28" s="131"/>
      <c r="Z28" s="131"/>
      <c r="AA28" s="131"/>
      <c r="AB28" s="131"/>
      <c r="AC28" s="131"/>
    </row>
    <row r="29" spans="1:29" s="81" customFormat="1" ht="10.5" customHeight="1">
      <c r="A29" s="200">
        <v>13</v>
      </c>
      <c r="B29" s="201" t="str">
        <f>IF(A29="","",VLOOKUP(A29,ﾃﾞｰﾀ!$A$4:$D$35,2,FALSE))</f>
        <v>芝原</v>
      </c>
      <c r="C29" s="201" t="str">
        <f>IF(A29="","",VLOOKUP(A29,ﾃﾞｰﾀ!$A$4:$D$35,3,FALSE))</f>
        <v>勝太</v>
      </c>
      <c r="D29" s="202" t="str">
        <f>IF(A29="","",VLOOKUP(A29,ﾃﾞｰﾀ!$A$4:$D$35,4,FALSE))</f>
        <v>(鹿･野里小6)</v>
      </c>
      <c r="E29" s="202"/>
      <c r="F29" s="202"/>
      <c r="G29" s="148"/>
      <c r="H29" s="213"/>
      <c r="I29" s="213">
        <f>IF(H29="","",VLOOKUP(H29,ﾃﾞｰﾀ!$A$4:$D$35,2,FALSE))</f>
      </c>
      <c r="J29" s="82"/>
      <c r="K29" s="151"/>
      <c r="L29" s="213"/>
      <c r="M29" s="218"/>
      <c r="N29" s="82"/>
      <c r="O29" s="151"/>
      <c r="P29" s="78"/>
      <c r="Q29" s="78"/>
      <c r="R29" s="77"/>
      <c r="S29" s="77"/>
      <c r="T29" s="77"/>
      <c r="U29" s="130"/>
      <c r="V29" s="130"/>
      <c r="W29" s="130"/>
      <c r="X29" s="130"/>
      <c r="Y29" s="131"/>
      <c r="Z29" s="131"/>
      <c r="AA29" s="131"/>
      <c r="AB29" s="131"/>
      <c r="AC29" s="131"/>
    </row>
    <row r="30" spans="1:29" s="81" customFormat="1" ht="10.5" customHeight="1">
      <c r="A30" s="200"/>
      <c r="B30" s="201"/>
      <c r="C30" s="201"/>
      <c r="D30" s="202"/>
      <c r="E30" s="202"/>
      <c r="F30" s="202"/>
      <c r="G30" s="149"/>
      <c r="H30" s="214"/>
      <c r="I30" s="214"/>
      <c r="J30" s="82"/>
      <c r="K30" s="151"/>
      <c r="L30" s="82"/>
      <c r="M30" s="82"/>
      <c r="N30" s="82"/>
      <c r="O30" s="151"/>
      <c r="P30" s="78"/>
      <c r="Q30" s="78"/>
      <c r="R30" s="77"/>
      <c r="S30" s="77"/>
      <c r="T30" s="77"/>
      <c r="U30" s="130"/>
      <c r="V30" s="130"/>
      <c r="W30" s="130"/>
      <c r="X30" s="130"/>
      <c r="Y30" s="131"/>
      <c r="Z30" s="131"/>
      <c r="AA30" s="131"/>
      <c r="AB30" s="131"/>
      <c r="AC30" s="131"/>
    </row>
    <row r="31" spans="1:29" s="81" customFormat="1" ht="10.5" customHeight="1">
      <c r="A31" s="200">
        <v>14</v>
      </c>
      <c r="B31" s="201" t="str">
        <f>IF(A31="","",VLOOKUP(A31,ﾃﾞｰﾀ!$A$4:$D$35,2,FALSE))</f>
        <v>玉城</v>
      </c>
      <c r="C31" s="201" t="str">
        <f>IF(A31="","",VLOOKUP(A31,ﾃﾞｰﾀ!$A$4:$D$35,3,FALSE))</f>
        <v>翔平</v>
      </c>
      <c r="D31" s="202" t="str">
        <f>IF(A31="","",VLOOKUP(A31,ﾃﾞｰﾀ!$A$4:$D$35,4,FALSE))</f>
        <v>(沖・小禄南小4）</v>
      </c>
      <c r="E31" s="202"/>
      <c r="F31" s="202"/>
      <c r="G31" s="150"/>
      <c r="H31" s="221"/>
      <c r="I31" s="222"/>
      <c r="J31" s="219"/>
      <c r="K31" s="215">
        <f>IF(J31="","",VLOOKUP(J31,ﾃﾞｰﾀ!$A$4:$D$35,2,FALSE))</f>
      </c>
      <c r="L31" s="82"/>
      <c r="M31" s="82"/>
      <c r="N31" s="82"/>
      <c r="O31" s="151"/>
      <c r="P31" s="78"/>
      <c r="Q31" s="78"/>
      <c r="R31" s="77"/>
      <c r="S31" s="77"/>
      <c r="T31" s="77"/>
      <c r="U31" s="130"/>
      <c r="V31" s="130"/>
      <c r="W31" s="130"/>
      <c r="X31" s="130"/>
      <c r="Y31" s="131"/>
      <c r="Z31" s="131"/>
      <c r="AA31" s="131"/>
      <c r="AB31" s="131"/>
      <c r="AC31" s="131"/>
    </row>
    <row r="32" spans="1:29" s="81" customFormat="1" ht="10.5" customHeight="1">
      <c r="A32" s="200"/>
      <c r="B32" s="201"/>
      <c r="C32" s="201"/>
      <c r="D32" s="202"/>
      <c r="E32" s="202"/>
      <c r="F32" s="202"/>
      <c r="G32" s="77"/>
      <c r="H32" s="82"/>
      <c r="I32" s="151"/>
      <c r="J32" s="220"/>
      <c r="K32" s="216"/>
      <c r="L32" s="82"/>
      <c r="M32" s="82"/>
      <c r="N32" s="82"/>
      <c r="O32" s="151"/>
      <c r="P32" s="78"/>
      <c r="Q32" s="78"/>
      <c r="R32" s="77"/>
      <c r="S32" s="77"/>
      <c r="T32" s="77"/>
      <c r="U32" s="130"/>
      <c r="V32" s="130"/>
      <c r="W32" s="130"/>
      <c r="X32" s="130"/>
      <c r="Y32" s="131"/>
      <c r="Z32" s="131"/>
      <c r="AA32" s="131"/>
      <c r="AB32" s="131"/>
      <c r="AC32" s="131"/>
    </row>
    <row r="33" spans="1:29" s="81" customFormat="1" ht="10.5" customHeight="1">
      <c r="A33" s="200">
        <v>15</v>
      </c>
      <c r="B33" s="201" t="str">
        <f>IF(A33="","",VLOOKUP(A33,ﾃﾞｰﾀ!$A$4:$D$35,2,FALSE))</f>
        <v>永富</v>
      </c>
      <c r="C33" s="201" t="str">
        <f>IF(A33="","",VLOOKUP(A33,ﾃﾞｰﾀ!$A$4:$D$35,3,FALSE))</f>
        <v>康太郎</v>
      </c>
      <c r="D33" s="202" t="str">
        <f>IF(A33="","",VLOOKUP(A33,ﾃﾞｰﾀ!$A$4:$D$35,4,FALSE))</f>
        <v>(大・大平山小6）</v>
      </c>
      <c r="E33" s="202"/>
      <c r="F33" s="202"/>
      <c r="G33" s="148"/>
      <c r="H33" s="213"/>
      <c r="I33" s="215">
        <f>IF(H33="","",VLOOKUP(H33,ﾃﾞｰﾀ!$A$4:$D$35,2,FALSE))</f>
      </c>
      <c r="J33" s="213"/>
      <c r="K33" s="218"/>
      <c r="L33" s="82"/>
      <c r="M33" s="82"/>
      <c r="N33" s="82"/>
      <c r="O33" s="151"/>
      <c r="P33" s="78"/>
      <c r="Q33" s="78"/>
      <c r="R33" s="77"/>
      <c r="S33" s="77"/>
      <c r="T33" s="77"/>
      <c r="U33" s="130"/>
      <c r="V33" s="130"/>
      <c r="W33" s="130"/>
      <c r="X33" s="130"/>
      <c r="Y33" s="131"/>
      <c r="Z33" s="131"/>
      <c r="AA33" s="131"/>
      <c r="AB33" s="131"/>
      <c r="AC33" s="131"/>
    </row>
    <row r="34" spans="1:29" s="81" customFormat="1" ht="10.5" customHeight="1">
      <c r="A34" s="200"/>
      <c r="B34" s="201"/>
      <c r="C34" s="201"/>
      <c r="D34" s="202"/>
      <c r="E34" s="202"/>
      <c r="F34" s="202"/>
      <c r="G34" s="149"/>
      <c r="H34" s="214"/>
      <c r="I34" s="216"/>
      <c r="J34" s="78"/>
      <c r="K34" s="78"/>
      <c r="L34" s="82"/>
      <c r="M34" s="82"/>
      <c r="N34" s="82"/>
      <c r="O34" s="151"/>
      <c r="P34" s="78"/>
      <c r="Q34" s="78"/>
      <c r="R34" s="77"/>
      <c r="S34" s="77"/>
      <c r="T34" s="77"/>
      <c r="U34" s="130"/>
      <c r="V34" s="130"/>
      <c r="W34" s="130"/>
      <c r="X34" s="130"/>
      <c r="Y34" s="131"/>
      <c r="Z34" s="131"/>
      <c r="AA34" s="131"/>
      <c r="AB34" s="131"/>
      <c r="AC34" s="131"/>
    </row>
    <row r="35" spans="1:29" s="81" customFormat="1" ht="10.5" customHeight="1">
      <c r="A35" s="200">
        <v>16</v>
      </c>
      <c r="B35" s="201" t="str">
        <f>IF(A35="","",VLOOKUP(A35,ﾃﾞｰﾀ!$A$4:$D$35,2,FALSE))</f>
        <v>小田原</v>
      </c>
      <c r="C35" s="201" t="str">
        <f>IF(A35="","",VLOOKUP(A35,ﾃﾞｰﾀ!$A$4:$D$35,3,FALSE))</f>
        <v>敦志</v>
      </c>
      <c r="D35" s="202" t="str">
        <f>IF(A35="","",VLOOKUP(A35,ﾃﾞｰﾀ!$A$4:$D$35,4,FALSE))</f>
        <v>(福・守恒小6）</v>
      </c>
      <c r="E35" s="202"/>
      <c r="F35" s="202"/>
      <c r="G35" s="150"/>
      <c r="H35" s="213"/>
      <c r="I35" s="213"/>
      <c r="J35" s="78"/>
      <c r="K35" s="78"/>
      <c r="L35" s="82"/>
      <c r="M35" s="82"/>
      <c r="N35" s="82"/>
      <c r="O35" s="151"/>
      <c r="P35" s="213"/>
      <c r="Q35" s="213">
        <f>IF(P35="","",VLOOKUP(P35,ﾃﾞｰﾀ!$A$4:$D$35,2,FALSE))</f>
      </c>
      <c r="R35" s="77"/>
      <c r="S35" s="77"/>
      <c r="T35" s="77"/>
      <c r="U35" s="130"/>
      <c r="V35" s="130"/>
      <c r="W35" s="130"/>
      <c r="X35" s="130"/>
      <c r="Y35" s="131"/>
      <c r="Z35" s="131"/>
      <c r="AA35" s="131"/>
      <c r="AB35" s="131"/>
      <c r="AC35" s="131"/>
    </row>
    <row r="36" spans="1:29" s="81" customFormat="1" ht="10.5" customHeight="1">
      <c r="A36" s="200"/>
      <c r="B36" s="201"/>
      <c r="C36" s="201"/>
      <c r="D36" s="202"/>
      <c r="E36" s="202"/>
      <c r="F36" s="202"/>
      <c r="G36" s="77"/>
      <c r="H36" s="78"/>
      <c r="I36" s="78"/>
      <c r="J36" s="78"/>
      <c r="K36" s="78"/>
      <c r="L36" s="82"/>
      <c r="M36" s="82"/>
      <c r="N36" s="82"/>
      <c r="O36" s="151"/>
      <c r="P36" s="214"/>
      <c r="Q36" s="214"/>
      <c r="R36" s="77"/>
      <c r="S36" s="77"/>
      <c r="T36" s="77"/>
      <c r="U36" s="130"/>
      <c r="V36" s="130"/>
      <c r="W36" s="130"/>
      <c r="X36" s="130"/>
      <c r="Y36" s="131"/>
      <c r="Z36" s="131"/>
      <c r="AA36" s="131"/>
      <c r="AB36" s="131"/>
      <c r="AC36" s="131"/>
    </row>
    <row r="37" spans="1:29" s="81" customFormat="1" ht="10.5" customHeight="1">
      <c r="A37" s="200">
        <v>17</v>
      </c>
      <c r="B37" s="201" t="str">
        <f>IF(A37="","",VLOOKUP(A37,ﾃﾞｰﾀ!$A$4:$D$35,2,FALSE))</f>
        <v>佐伯</v>
      </c>
      <c r="C37" s="201" t="str">
        <f>IF(A37="","",VLOOKUP(A37,ﾃﾞｰﾀ!$A$4:$D$35,3,FALSE))</f>
        <v>直政</v>
      </c>
      <c r="D37" s="202" t="str">
        <f>IF(A37="","",VLOOKUP(A37,ﾃﾞｰﾀ!$A$4:$D$35,4,FALSE))</f>
        <v>(大・大分大附小６）</v>
      </c>
      <c r="E37" s="202"/>
      <c r="F37" s="202"/>
      <c r="G37" s="148"/>
      <c r="H37" s="213"/>
      <c r="I37" s="213">
        <f>IF(H37="","",VLOOKUP(H37,ﾃﾞｰﾀ!$A$4:$D$35,2,FALSE))</f>
      </c>
      <c r="J37" s="78"/>
      <c r="K37" s="78"/>
      <c r="L37" s="78"/>
      <c r="M37" s="78"/>
      <c r="N37" s="82"/>
      <c r="O37" s="151"/>
      <c r="P37" s="85"/>
      <c r="Q37" s="181"/>
      <c r="R37" s="77"/>
      <c r="S37" s="77"/>
      <c r="T37" s="77"/>
      <c r="U37" s="131"/>
      <c r="V37" s="131"/>
      <c r="W37" s="131"/>
      <c r="X37" s="131"/>
      <c r="Y37" s="131"/>
      <c r="Z37" s="131"/>
      <c r="AA37" s="131"/>
      <c r="AB37" s="131"/>
      <c r="AC37" s="131"/>
    </row>
    <row r="38" spans="1:29" s="81" customFormat="1" ht="10.5" customHeight="1">
      <c r="A38" s="200"/>
      <c r="B38" s="201"/>
      <c r="C38" s="201"/>
      <c r="D38" s="202"/>
      <c r="E38" s="202"/>
      <c r="F38" s="202"/>
      <c r="G38" s="149"/>
      <c r="H38" s="214"/>
      <c r="I38" s="214"/>
      <c r="J38" s="78"/>
      <c r="K38" s="78"/>
      <c r="L38" s="78"/>
      <c r="M38" s="78"/>
      <c r="N38" s="82"/>
      <c r="O38" s="151"/>
      <c r="P38" s="78"/>
      <c r="Q38" s="78"/>
      <c r="R38" s="77"/>
      <c r="S38" s="77"/>
      <c r="T38" s="77"/>
      <c r="U38" s="131"/>
      <c r="V38" s="131"/>
      <c r="W38" s="131"/>
      <c r="X38" s="131"/>
      <c r="Y38" s="131"/>
      <c r="Z38" s="131"/>
      <c r="AA38" s="131"/>
      <c r="AB38" s="131"/>
      <c r="AC38" s="131"/>
    </row>
    <row r="39" spans="1:29" s="81" customFormat="1" ht="10.5" customHeight="1">
      <c r="A39" s="200">
        <v>18</v>
      </c>
      <c r="B39" s="201" t="str">
        <f>IF(A39="","",VLOOKUP(A39,ﾃﾞｰﾀ!$A$4:$D$35,2,FALSE))</f>
        <v>伊藤</v>
      </c>
      <c r="C39" s="201" t="str">
        <f>IF(A39="","",VLOOKUP(A39,ﾃﾞｰﾀ!$A$4:$D$35,3,FALSE))</f>
        <v>孝史郎</v>
      </c>
      <c r="D39" s="202" t="str">
        <f>IF(A39="","",VLOOKUP(A39,ﾃﾞｰﾀ!$A$4:$D$35,4,FALSE))</f>
        <v>(宮・延岡小6）</v>
      </c>
      <c r="E39" s="202"/>
      <c r="F39" s="202"/>
      <c r="G39" s="150"/>
      <c r="H39" s="221"/>
      <c r="I39" s="222"/>
      <c r="J39" s="219"/>
      <c r="K39" s="213">
        <f>IF(J39="","",VLOOKUP(J39,ﾃﾞｰﾀ!$A$4:$D$35,2,FALSE))</f>
      </c>
      <c r="L39" s="78"/>
      <c r="M39" s="78"/>
      <c r="N39" s="82"/>
      <c r="O39" s="151"/>
      <c r="P39" s="78"/>
      <c r="Q39" s="78"/>
      <c r="R39" s="77"/>
      <c r="S39" s="77"/>
      <c r="T39" s="77"/>
      <c r="U39" s="83"/>
      <c r="V39" s="130"/>
      <c r="W39" s="131"/>
      <c r="X39" s="131"/>
      <c r="Y39" s="131"/>
      <c r="Z39" s="131"/>
      <c r="AA39" s="131"/>
      <c r="AB39" s="131"/>
      <c r="AC39" s="131"/>
    </row>
    <row r="40" spans="1:29" s="81" customFormat="1" ht="10.5" customHeight="1">
      <c r="A40" s="200"/>
      <c r="B40" s="201"/>
      <c r="C40" s="201"/>
      <c r="D40" s="202"/>
      <c r="E40" s="202"/>
      <c r="F40" s="202"/>
      <c r="G40" s="77"/>
      <c r="H40" s="82"/>
      <c r="I40" s="151"/>
      <c r="J40" s="220"/>
      <c r="K40" s="214"/>
      <c r="L40" s="78"/>
      <c r="M40" s="78"/>
      <c r="N40" s="82"/>
      <c r="O40" s="151"/>
      <c r="P40" s="78"/>
      <c r="Q40" s="78"/>
      <c r="R40" s="77"/>
      <c r="S40" s="77"/>
      <c r="T40" s="77"/>
      <c r="U40" s="132"/>
      <c r="V40" s="83"/>
      <c r="W40" s="83"/>
      <c r="X40" s="84"/>
      <c r="Y40" s="131"/>
      <c r="Z40" s="131"/>
      <c r="AA40" s="131"/>
      <c r="AB40" s="131"/>
      <c r="AC40" s="131"/>
    </row>
    <row r="41" spans="1:29" s="81" customFormat="1" ht="10.5" customHeight="1">
      <c r="A41" s="200">
        <v>19</v>
      </c>
      <c r="B41" s="201" t="str">
        <f>IF(A41="","",VLOOKUP(A41,ﾃﾞｰﾀ!$A$4:$D$35,2,FALSE))</f>
        <v>大塚</v>
      </c>
      <c r="C41" s="201" t="str">
        <f>IF(A41="","",VLOOKUP(A41,ﾃﾞｰﾀ!$A$4:$D$35,3,FALSE))</f>
        <v>陽平</v>
      </c>
      <c r="D41" s="202" t="str">
        <f>IF(A41="","",VLOOKUP(A41,ﾃﾞｰﾀ!$A$4:$D$35,4,FALSE))</f>
        <v>(熊･湯出小5)</v>
      </c>
      <c r="E41" s="202"/>
      <c r="F41" s="202"/>
      <c r="G41" s="148"/>
      <c r="H41" s="213"/>
      <c r="I41" s="215">
        <f>IF(H41="","",VLOOKUP(H41,ﾃﾞｰﾀ!$A$4:$D$35,2,FALSE))</f>
      </c>
      <c r="J41" s="221"/>
      <c r="K41" s="222"/>
      <c r="L41" s="82"/>
      <c r="M41" s="78"/>
      <c r="N41" s="82"/>
      <c r="O41" s="151"/>
      <c r="P41" s="78"/>
      <c r="Q41" s="78"/>
      <c r="R41" s="77"/>
      <c r="S41" s="77"/>
      <c r="T41" s="77"/>
      <c r="U41" s="132"/>
      <c r="V41" s="83"/>
      <c r="W41" s="83"/>
      <c r="X41" s="84"/>
      <c r="Y41" s="131"/>
      <c r="Z41" s="131"/>
      <c r="AA41" s="131"/>
      <c r="AB41" s="131"/>
      <c r="AC41" s="131"/>
    </row>
    <row r="42" spans="1:29" s="81" customFormat="1" ht="10.5" customHeight="1">
      <c r="A42" s="200"/>
      <c r="B42" s="201"/>
      <c r="C42" s="201"/>
      <c r="D42" s="202"/>
      <c r="E42" s="202"/>
      <c r="F42" s="202"/>
      <c r="G42" s="149"/>
      <c r="H42" s="214"/>
      <c r="I42" s="216"/>
      <c r="J42" s="82"/>
      <c r="K42" s="151"/>
      <c r="L42" s="82"/>
      <c r="M42" s="78"/>
      <c r="N42" s="82"/>
      <c r="O42" s="151"/>
      <c r="P42" s="78"/>
      <c r="Q42" s="78"/>
      <c r="R42" s="77"/>
      <c r="S42" s="77"/>
      <c r="T42" s="77"/>
      <c r="U42" s="131"/>
      <c r="V42" s="83"/>
      <c r="W42" s="83"/>
      <c r="X42" s="83"/>
      <c r="Y42" s="131"/>
      <c r="Z42" s="131"/>
      <c r="AA42" s="131"/>
      <c r="AB42" s="131"/>
      <c r="AC42" s="131"/>
    </row>
    <row r="43" spans="1:29" s="81" customFormat="1" ht="10.5" customHeight="1">
      <c r="A43" s="200">
        <v>20</v>
      </c>
      <c r="B43" s="201" t="str">
        <f>IF(A43="","",VLOOKUP(A43,ﾃﾞｰﾀ!$A$4:$D$35,2,FALSE))</f>
        <v>白水</v>
      </c>
      <c r="C43" s="201" t="str">
        <f>IF(A43="","",VLOOKUP(A43,ﾃﾞｰﾀ!$A$4:$D$35,3,FALSE))</f>
        <v>涼佑</v>
      </c>
      <c r="D43" s="202" t="str">
        <f>IF(A43="","",VLOOKUP(A43,ﾃﾞｰﾀ!$A$4:$D$35,4,FALSE))</f>
        <v>(福・水城小6）</v>
      </c>
      <c r="E43" s="202"/>
      <c r="F43" s="202"/>
      <c r="G43" s="150"/>
      <c r="H43" s="213"/>
      <c r="I43" s="213"/>
      <c r="J43" s="82"/>
      <c r="K43" s="151"/>
      <c r="L43" s="219"/>
      <c r="M43" s="213">
        <f>IF(L43="","",VLOOKUP(L43,ﾃﾞｰﾀ!$A$4:$D$35,2,FALSE))</f>
      </c>
      <c r="N43" s="82"/>
      <c r="O43" s="151"/>
      <c r="P43" s="78"/>
      <c r="Q43" s="78"/>
      <c r="R43" s="77"/>
      <c r="S43" s="77"/>
      <c r="T43" s="77"/>
      <c r="U43" s="131"/>
      <c r="V43" s="83"/>
      <c r="W43" s="83"/>
      <c r="X43" s="83"/>
      <c r="Y43" s="131"/>
      <c r="Z43" s="131"/>
      <c r="AA43" s="131"/>
      <c r="AB43" s="131"/>
      <c r="AC43" s="131"/>
    </row>
    <row r="44" spans="1:29" s="81" customFormat="1" ht="10.5" customHeight="1">
      <c r="A44" s="200"/>
      <c r="B44" s="201"/>
      <c r="C44" s="201"/>
      <c r="D44" s="202"/>
      <c r="E44" s="202"/>
      <c r="F44" s="202"/>
      <c r="G44" s="77"/>
      <c r="H44" s="78"/>
      <c r="I44" s="78"/>
      <c r="J44" s="82"/>
      <c r="K44" s="151"/>
      <c r="L44" s="220"/>
      <c r="M44" s="214"/>
      <c r="N44" s="82"/>
      <c r="O44" s="151"/>
      <c r="P44" s="78"/>
      <c r="Q44" s="78"/>
      <c r="R44" s="77"/>
      <c r="S44" s="77"/>
      <c r="T44" s="77"/>
      <c r="U44" s="131"/>
      <c r="V44" s="83"/>
      <c r="W44" s="83"/>
      <c r="X44" s="83"/>
      <c r="Y44" s="131"/>
      <c r="Z44" s="131"/>
      <c r="AA44" s="131"/>
      <c r="AB44" s="131"/>
      <c r="AC44" s="131"/>
    </row>
    <row r="45" spans="1:29" s="81" customFormat="1" ht="10.5" customHeight="1">
      <c r="A45" s="200">
        <v>21</v>
      </c>
      <c r="B45" s="201" t="str">
        <f>IF(A45="","",VLOOKUP(A45,ﾃﾞｰﾀ!$A$4:$D$35,2,FALSE))</f>
        <v>佐藤</v>
      </c>
      <c r="C45" s="201" t="str">
        <f>IF(A45="","",VLOOKUP(A45,ﾃﾞｰﾀ!$A$4:$D$35,3,FALSE))</f>
        <v>祐太</v>
      </c>
      <c r="D45" s="202" t="str">
        <f>IF(A45="","",VLOOKUP(A45,ﾃﾞｰﾀ!$A$4:$D$35,4,FALSE))</f>
        <v>(福･須恵第一小6)</v>
      </c>
      <c r="E45" s="202"/>
      <c r="F45" s="202"/>
      <c r="G45" s="148"/>
      <c r="H45" s="213"/>
      <c r="I45" s="213">
        <f>IF(H45="","",VLOOKUP(H45,ﾃﾞｰﾀ!$A$4:$D$35,2,FALSE))</f>
      </c>
      <c r="J45" s="82"/>
      <c r="K45" s="151"/>
      <c r="L45" s="221"/>
      <c r="M45" s="222"/>
      <c r="N45" s="82"/>
      <c r="O45" s="151"/>
      <c r="P45" s="78"/>
      <c r="Q45" s="78"/>
      <c r="R45" s="77"/>
      <c r="S45" s="77"/>
      <c r="T45" s="77"/>
      <c r="U45" s="83"/>
      <c r="V45" s="130"/>
      <c r="W45" s="133"/>
      <c r="X45" s="133"/>
      <c r="Y45" s="131"/>
      <c r="Z45" s="131"/>
      <c r="AA45" s="131"/>
      <c r="AB45" s="131"/>
      <c r="AC45" s="131"/>
    </row>
    <row r="46" spans="1:29" s="81" customFormat="1" ht="10.5" customHeight="1">
      <c r="A46" s="200"/>
      <c r="B46" s="201"/>
      <c r="C46" s="201"/>
      <c r="D46" s="202"/>
      <c r="E46" s="202"/>
      <c r="F46" s="202"/>
      <c r="G46" s="149"/>
      <c r="H46" s="214"/>
      <c r="I46" s="214"/>
      <c r="J46" s="82"/>
      <c r="K46" s="151"/>
      <c r="L46" s="82"/>
      <c r="M46" s="151"/>
      <c r="N46" s="82"/>
      <c r="O46" s="151"/>
      <c r="P46" s="78"/>
      <c r="Q46" s="78"/>
      <c r="R46" s="77"/>
      <c r="S46" s="77"/>
      <c r="T46" s="77"/>
      <c r="U46" s="131"/>
      <c r="V46" s="83"/>
      <c r="W46" s="83"/>
      <c r="X46" s="84"/>
      <c r="Y46" s="131"/>
      <c r="Z46" s="131"/>
      <c r="AA46" s="131"/>
      <c r="AB46" s="131"/>
      <c r="AC46" s="131"/>
    </row>
    <row r="47" spans="1:29" s="81" customFormat="1" ht="10.5" customHeight="1">
      <c r="A47" s="200">
        <v>22</v>
      </c>
      <c r="B47" s="201" t="str">
        <f>IF(A47="","",VLOOKUP(A47,ﾃﾞｰﾀ!$A$4:$D$35,2,FALSE))</f>
        <v>成松</v>
      </c>
      <c r="C47" s="201" t="str">
        <f>IF(A47="","",VLOOKUP(A47,ﾃﾞｰﾀ!$A$4:$D$35,3,FALSE))</f>
        <v>智希</v>
      </c>
      <c r="D47" s="202" t="str">
        <f>IF(A47="","",VLOOKUP(A47,ﾃﾞｰﾀ!$A$4:$D$35,4,FALSE))</f>
        <v>(熊･西原小5)</v>
      </c>
      <c r="E47" s="202"/>
      <c r="F47" s="202"/>
      <c r="G47" s="150"/>
      <c r="H47" s="221"/>
      <c r="I47" s="222"/>
      <c r="J47" s="219"/>
      <c r="K47" s="215">
        <f>IF(J47="","",VLOOKUP(J47,ﾃﾞｰﾀ!$A$4:$D$35,2,FALSE))</f>
      </c>
      <c r="L47" s="82"/>
      <c r="M47" s="151"/>
      <c r="N47" s="82"/>
      <c r="O47" s="151"/>
      <c r="P47" s="78"/>
      <c r="Q47" s="78"/>
      <c r="R47" s="77"/>
      <c r="S47" s="77"/>
      <c r="T47" s="77"/>
      <c r="U47" s="131"/>
      <c r="V47" s="83"/>
      <c r="W47" s="83"/>
      <c r="X47" s="84"/>
      <c r="Y47" s="131"/>
      <c r="Z47" s="131"/>
      <c r="AA47" s="131"/>
      <c r="AB47" s="131"/>
      <c r="AC47" s="131"/>
    </row>
    <row r="48" spans="1:29" s="81" customFormat="1" ht="10.5" customHeight="1">
      <c r="A48" s="200"/>
      <c r="B48" s="201"/>
      <c r="C48" s="201"/>
      <c r="D48" s="202"/>
      <c r="E48" s="202"/>
      <c r="F48" s="202"/>
      <c r="G48" s="77"/>
      <c r="H48" s="82"/>
      <c r="I48" s="151"/>
      <c r="J48" s="220"/>
      <c r="K48" s="216"/>
      <c r="L48" s="82"/>
      <c r="M48" s="151"/>
      <c r="N48" s="82"/>
      <c r="O48" s="151"/>
      <c r="P48" s="78"/>
      <c r="Q48" s="78"/>
      <c r="R48" s="77"/>
      <c r="S48" s="77"/>
      <c r="T48" s="77"/>
      <c r="U48" s="131"/>
      <c r="V48" s="83"/>
      <c r="W48" s="83"/>
      <c r="X48" s="84"/>
      <c r="Y48" s="131"/>
      <c r="Z48" s="131"/>
      <c r="AA48" s="131"/>
      <c r="AB48" s="131"/>
      <c r="AC48" s="131"/>
    </row>
    <row r="49" spans="1:29" s="81" customFormat="1" ht="10.5" customHeight="1">
      <c r="A49" s="200">
        <v>23</v>
      </c>
      <c r="B49" s="201" t="str">
        <f>IF(A49="","",VLOOKUP(A49,ﾃﾞｰﾀ!$A$4:$D$35,2,FALSE))</f>
        <v>内田</v>
      </c>
      <c r="C49" s="201" t="str">
        <f>IF(A49="","",VLOOKUP(A49,ﾃﾞｰﾀ!$A$4:$D$35,3,FALSE))</f>
        <v>浩史</v>
      </c>
      <c r="D49" s="202" t="str">
        <f>IF(A49="","",VLOOKUP(A49,ﾃﾞｰﾀ!$A$4:$D$35,4,FALSE))</f>
        <v>(大・境川小6）</v>
      </c>
      <c r="E49" s="202"/>
      <c r="F49" s="202"/>
      <c r="G49" s="148"/>
      <c r="H49" s="213"/>
      <c r="I49" s="215">
        <f>IF(H49="","",VLOOKUP(H49,ﾃﾞｰﾀ!$A$4:$D$35,2,FALSE))</f>
      </c>
      <c r="J49" s="213"/>
      <c r="K49" s="218"/>
      <c r="L49" s="82"/>
      <c r="M49" s="151"/>
      <c r="N49" s="82"/>
      <c r="O49" s="151"/>
      <c r="P49" s="78"/>
      <c r="Q49" s="78"/>
      <c r="R49" s="77"/>
      <c r="S49" s="77"/>
      <c r="T49" s="77"/>
      <c r="U49" s="131"/>
      <c r="V49" s="83"/>
      <c r="W49" s="83"/>
      <c r="X49" s="84"/>
      <c r="Y49" s="131"/>
      <c r="Z49" s="131"/>
      <c r="AA49" s="131"/>
      <c r="AB49" s="131"/>
      <c r="AC49" s="131"/>
    </row>
    <row r="50" spans="1:29" s="81" customFormat="1" ht="10.5" customHeight="1">
      <c r="A50" s="200"/>
      <c r="B50" s="201"/>
      <c r="C50" s="201"/>
      <c r="D50" s="202"/>
      <c r="E50" s="202"/>
      <c r="F50" s="202"/>
      <c r="G50" s="149"/>
      <c r="H50" s="214"/>
      <c r="I50" s="216"/>
      <c r="J50" s="78"/>
      <c r="K50" s="78"/>
      <c r="L50" s="82"/>
      <c r="M50" s="151"/>
      <c r="N50" s="82"/>
      <c r="O50" s="151"/>
      <c r="P50" s="78"/>
      <c r="Q50" s="78"/>
      <c r="R50" s="77"/>
      <c r="S50" s="77"/>
      <c r="T50" s="77"/>
      <c r="U50" s="131"/>
      <c r="V50" s="83"/>
      <c r="W50" s="83"/>
      <c r="X50" s="84"/>
      <c r="Y50" s="131"/>
      <c r="Z50" s="131"/>
      <c r="AA50" s="131"/>
      <c r="AB50" s="131"/>
      <c r="AC50" s="131"/>
    </row>
    <row r="51" spans="1:29" s="81" customFormat="1" ht="10.5" customHeight="1">
      <c r="A51" s="200">
        <v>24</v>
      </c>
      <c r="B51" s="201" t="str">
        <f>IF(A51="","",VLOOKUP(A51,ﾃﾞｰﾀ!$A$4:$D$35,2,FALSE))</f>
        <v>高橋</v>
      </c>
      <c r="C51" s="201" t="str">
        <f>IF(A51="","",VLOOKUP(A51,ﾃﾞｰﾀ!$A$4:$D$35,3,FALSE))</f>
        <v>一希</v>
      </c>
      <c r="D51" s="202" t="str">
        <f>IF(A51="","",VLOOKUP(A51,ﾃﾞｰﾀ!$A$4:$D$35,4,FALSE))</f>
        <v>(福・高須小6）</v>
      </c>
      <c r="E51" s="202"/>
      <c r="F51" s="202"/>
      <c r="G51" s="150"/>
      <c r="H51" s="213"/>
      <c r="I51" s="213"/>
      <c r="J51" s="78"/>
      <c r="K51" s="78"/>
      <c r="L51" s="82"/>
      <c r="M51" s="151"/>
      <c r="N51" s="213"/>
      <c r="O51" s="215">
        <f>IF(N51="","",VLOOKUP(N51,ﾃﾞｰﾀ!$A$4:$D$35,2,FALSE))</f>
      </c>
      <c r="P51" s="78"/>
      <c r="Q51" s="78"/>
      <c r="R51" s="77"/>
      <c r="S51" s="77"/>
      <c r="T51" s="77"/>
      <c r="U51" s="131"/>
      <c r="V51" s="83"/>
      <c r="W51" s="83"/>
      <c r="X51" s="84"/>
      <c r="Y51" s="131"/>
      <c r="Z51" s="131"/>
      <c r="AA51" s="131"/>
      <c r="AB51" s="131"/>
      <c r="AC51" s="131"/>
    </row>
    <row r="52" spans="1:29" s="81" customFormat="1" ht="10.5" customHeight="1">
      <c r="A52" s="200"/>
      <c r="B52" s="201"/>
      <c r="C52" s="201"/>
      <c r="D52" s="202"/>
      <c r="E52" s="202"/>
      <c r="F52" s="202"/>
      <c r="G52" s="77"/>
      <c r="H52" s="78"/>
      <c r="I52" s="78"/>
      <c r="J52" s="78"/>
      <c r="K52" s="78"/>
      <c r="L52" s="82"/>
      <c r="M52" s="151"/>
      <c r="N52" s="214"/>
      <c r="O52" s="216"/>
      <c r="P52" s="78"/>
      <c r="Q52" s="78"/>
      <c r="R52" s="77"/>
      <c r="S52" s="77"/>
      <c r="T52" s="77"/>
      <c r="U52" s="131"/>
      <c r="V52" s="83"/>
      <c r="W52" s="83"/>
      <c r="X52" s="84"/>
      <c r="Y52" s="131"/>
      <c r="Z52" s="131"/>
      <c r="AA52" s="131"/>
      <c r="AB52" s="131"/>
      <c r="AC52" s="131"/>
    </row>
    <row r="53" spans="1:29" s="81" customFormat="1" ht="10.5" customHeight="1">
      <c r="A53" s="200">
        <v>25</v>
      </c>
      <c r="B53" s="201" t="str">
        <f>IF(A53="","",VLOOKUP(A53,ﾃﾞｰﾀ!$A$4:$D$35,2,FALSE))</f>
        <v>新垣</v>
      </c>
      <c r="C53" s="201" t="str">
        <f>IF(A53="","",VLOOKUP(A53,ﾃﾞｰﾀ!$A$4:$D$35,3,FALSE))</f>
        <v>世良</v>
      </c>
      <c r="D53" s="202" t="str">
        <f>IF(A53="","",VLOOKUP(A53,ﾃﾞｰﾀ!$A$4:$D$35,4,FALSE))</f>
        <v>(沖･沢岻小6)</v>
      </c>
      <c r="E53" s="202"/>
      <c r="F53" s="202"/>
      <c r="G53" s="148"/>
      <c r="H53" s="213"/>
      <c r="I53" s="213">
        <f>IF(H53="","",VLOOKUP(H53,ﾃﾞｰﾀ!$A$4:$D$35,2,FALSE))</f>
      </c>
      <c r="J53" s="78"/>
      <c r="K53" s="78"/>
      <c r="L53" s="82"/>
      <c r="M53" s="151"/>
      <c r="N53" s="213"/>
      <c r="O53" s="218"/>
      <c r="P53" s="78"/>
      <c r="Q53" s="78"/>
      <c r="R53" s="77"/>
      <c r="S53" s="77"/>
      <c r="T53" s="77"/>
      <c r="U53" s="131"/>
      <c r="V53" s="83"/>
      <c r="W53" s="83"/>
      <c r="X53" s="84"/>
      <c r="Y53" s="131"/>
      <c r="Z53" s="131"/>
      <c r="AA53" s="131"/>
      <c r="AB53" s="131"/>
      <c r="AC53" s="131"/>
    </row>
    <row r="54" spans="1:29" s="81" customFormat="1" ht="10.5" customHeight="1">
      <c r="A54" s="200"/>
      <c r="B54" s="201"/>
      <c r="C54" s="201"/>
      <c r="D54" s="202"/>
      <c r="E54" s="202"/>
      <c r="F54" s="202"/>
      <c r="G54" s="149"/>
      <c r="H54" s="214"/>
      <c r="I54" s="214"/>
      <c r="J54" s="78"/>
      <c r="K54" s="78"/>
      <c r="L54" s="82"/>
      <c r="M54" s="151"/>
      <c r="N54" s="78"/>
      <c r="O54" s="78"/>
      <c r="P54" s="78"/>
      <c r="Q54" s="78"/>
      <c r="R54" s="77"/>
      <c r="S54" s="77"/>
      <c r="T54" s="77"/>
      <c r="U54" s="131"/>
      <c r="V54" s="131"/>
      <c r="W54" s="131"/>
      <c r="X54" s="131"/>
      <c r="Y54" s="131"/>
      <c r="Z54" s="131"/>
      <c r="AA54" s="131"/>
      <c r="AB54" s="131"/>
      <c r="AC54" s="131"/>
    </row>
    <row r="55" spans="1:29" s="81" customFormat="1" ht="10.5" customHeight="1">
      <c r="A55" s="200">
        <v>26</v>
      </c>
      <c r="B55" s="201" t="str">
        <f>IF(A55="","",VLOOKUP(A55,ﾃﾞｰﾀ!$A$4:$D$35,2,FALSE))</f>
        <v>古賀</v>
      </c>
      <c r="C55" s="201" t="str">
        <f>IF(A55="","",VLOOKUP(A55,ﾃﾞｰﾀ!$A$4:$D$35,3,FALSE))</f>
        <v>大輝</v>
      </c>
      <c r="D55" s="202" t="str">
        <f>IF(A55="","",VLOOKUP(A55,ﾃﾞｰﾀ!$A$4:$D$35,4,FALSE))</f>
        <v>(鹿･東谷山小5)</v>
      </c>
      <c r="E55" s="202"/>
      <c r="F55" s="202"/>
      <c r="G55" s="150"/>
      <c r="H55" s="221"/>
      <c r="I55" s="222"/>
      <c r="J55" s="213"/>
      <c r="K55" s="213">
        <f>IF(J55="","",VLOOKUP(J55,ﾃﾞｰﾀ!$A$4:$D$35,2,FALSE))</f>
      </c>
      <c r="L55" s="82"/>
      <c r="M55" s="151"/>
      <c r="N55" s="78"/>
      <c r="O55" s="78"/>
      <c r="P55" s="78"/>
      <c r="Q55" s="78"/>
      <c r="R55" s="77"/>
      <c r="S55" s="77"/>
      <c r="T55" s="77"/>
      <c r="U55" s="131"/>
      <c r="V55" s="131"/>
      <c r="W55" s="131"/>
      <c r="X55" s="131"/>
      <c r="Y55" s="131"/>
      <c r="Z55" s="131"/>
      <c r="AA55" s="131"/>
      <c r="AB55" s="131"/>
      <c r="AC55" s="131"/>
    </row>
    <row r="56" spans="1:29" s="81" customFormat="1" ht="10.5" customHeight="1">
      <c r="A56" s="200"/>
      <c r="B56" s="201"/>
      <c r="C56" s="201"/>
      <c r="D56" s="202"/>
      <c r="E56" s="202"/>
      <c r="F56" s="202"/>
      <c r="G56" s="77"/>
      <c r="H56" s="82"/>
      <c r="I56" s="151"/>
      <c r="J56" s="214"/>
      <c r="K56" s="214"/>
      <c r="L56" s="82"/>
      <c r="M56" s="151"/>
      <c r="N56" s="78"/>
      <c r="O56" s="78"/>
      <c r="P56" s="78"/>
      <c r="Q56" s="78"/>
      <c r="R56" s="77"/>
      <c r="S56" s="77"/>
      <c r="T56" s="77"/>
      <c r="U56" s="131"/>
      <c r="V56" s="131"/>
      <c r="W56" s="131"/>
      <c r="X56" s="131"/>
      <c r="Y56" s="131"/>
      <c r="Z56" s="131"/>
      <c r="AA56" s="131"/>
      <c r="AB56" s="131"/>
      <c r="AC56" s="131"/>
    </row>
    <row r="57" spans="1:29" s="81" customFormat="1" ht="10.5" customHeight="1">
      <c r="A57" s="200">
        <v>27</v>
      </c>
      <c r="B57" s="201" t="str">
        <f>IF(A57="","",VLOOKUP(A57,ﾃﾞｰﾀ!$A$4:$D$35,2,FALSE))</f>
        <v>南里</v>
      </c>
      <c r="C57" s="201" t="str">
        <f>IF(A57="","",VLOOKUP(A57,ﾃﾞｰﾀ!$A$4:$D$35,3,FALSE))</f>
        <v>直</v>
      </c>
      <c r="D57" s="202" t="str">
        <f>IF(A57="","",VLOOKUP(A57,ﾃﾞｰﾀ!$A$4:$D$35,4,FALSE))</f>
        <v>(福・宇美小6）</v>
      </c>
      <c r="E57" s="202"/>
      <c r="F57" s="202"/>
      <c r="G57" s="148"/>
      <c r="H57" s="213"/>
      <c r="I57" s="215">
        <f>IF(H57="","",VLOOKUP(H57,ﾃﾞｰﾀ!$A$4:$D$35,2,FALSE))</f>
      </c>
      <c r="J57" s="221"/>
      <c r="K57" s="222"/>
      <c r="L57" s="82"/>
      <c r="M57" s="151"/>
      <c r="N57" s="78"/>
      <c r="O57" s="78"/>
      <c r="P57" s="78"/>
      <c r="Q57" s="78"/>
      <c r="R57" s="77"/>
      <c r="S57" s="77"/>
      <c r="T57" s="77"/>
      <c r="U57" s="131"/>
      <c r="V57" s="131"/>
      <c r="W57" s="131"/>
      <c r="X57" s="131"/>
      <c r="Y57" s="131"/>
      <c r="Z57" s="131"/>
      <c r="AA57" s="131"/>
      <c r="AB57" s="131"/>
      <c r="AC57" s="131"/>
    </row>
    <row r="58" spans="1:29" s="81" customFormat="1" ht="10.5" customHeight="1">
      <c r="A58" s="200"/>
      <c r="B58" s="201"/>
      <c r="C58" s="201"/>
      <c r="D58" s="202"/>
      <c r="E58" s="202"/>
      <c r="F58" s="202"/>
      <c r="G58" s="149"/>
      <c r="H58" s="214"/>
      <c r="I58" s="216"/>
      <c r="J58" s="82"/>
      <c r="K58" s="151"/>
      <c r="L58" s="82"/>
      <c r="M58" s="151"/>
      <c r="N58" s="78"/>
      <c r="O58" s="78"/>
      <c r="P58" s="78"/>
      <c r="Q58" s="78"/>
      <c r="R58" s="77"/>
      <c r="S58" s="77"/>
      <c r="T58" s="77"/>
      <c r="U58" s="131"/>
      <c r="V58" s="131"/>
      <c r="W58" s="131"/>
      <c r="X58" s="131"/>
      <c r="Y58" s="131"/>
      <c r="Z58" s="131"/>
      <c r="AA58" s="131"/>
      <c r="AB58" s="131"/>
      <c r="AC58" s="131"/>
    </row>
    <row r="59" spans="1:29" s="81" customFormat="1" ht="10.5" customHeight="1">
      <c r="A59" s="200">
        <v>28</v>
      </c>
      <c r="B59" s="201" t="str">
        <f>IF(A59="","",VLOOKUP(A59,ﾃﾞｰﾀ!$A$4:$D$35,2,FALSE))</f>
        <v>重山</v>
      </c>
      <c r="C59" s="201" t="str">
        <f>IF(A59="","",VLOOKUP(A59,ﾃﾞｰﾀ!$A$4:$D$35,3,FALSE))</f>
        <v>裕紀</v>
      </c>
      <c r="D59" s="202" t="str">
        <f>IF(A59="","",VLOOKUP(A59,ﾃﾞｰﾀ!$A$4:$D$35,4,FALSE))</f>
        <v>(宮･梅北小6)</v>
      </c>
      <c r="E59" s="202"/>
      <c r="F59" s="202"/>
      <c r="G59" s="150"/>
      <c r="H59" s="213"/>
      <c r="I59" s="218"/>
      <c r="J59" s="82"/>
      <c r="K59" s="151"/>
      <c r="L59" s="213"/>
      <c r="M59" s="215">
        <f>IF(L59="","",VLOOKUP(L59,ﾃﾞｰﾀ!$A$4:$D$35,2,FALSE))</f>
      </c>
      <c r="N59" s="78"/>
      <c r="O59" s="78"/>
      <c r="P59" s="78"/>
      <c r="Q59" s="78"/>
      <c r="R59" s="77"/>
      <c r="S59" s="77"/>
      <c r="T59" s="77"/>
      <c r="U59" s="131"/>
      <c r="V59" s="131"/>
      <c r="W59" s="131"/>
      <c r="X59" s="131"/>
      <c r="Y59" s="131"/>
      <c r="Z59" s="131"/>
      <c r="AA59" s="131"/>
      <c r="AB59" s="131"/>
      <c r="AC59" s="131"/>
    </row>
    <row r="60" spans="1:29" s="81" customFormat="1" ht="10.5" customHeight="1">
      <c r="A60" s="200"/>
      <c r="B60" s="201"/>
      <c r="C60" s="201"/>
      <c r="D60" s="202"/>
      <c r="E60" s="202"/>
      <c r="F60" s="202"/>
      <c r="G60" s="77"/>
      <c r="H60" s="78"/>
      <c r="I60" s="78"/>
      <c r="J60" s="82"/>
      <c r="K60" s="151"/>
      <c r="L60" s="214"/>
      <c r="M60" s="216"/>
      <c r="N60" s="78"/>
      <c r="O60" s="78"/>
      <c r="P60" s="78"/>
      <c r="Q60" s="78"/>
      <c r="R60" s="77"/>
      <c r="S60" s="77"/>
      <c r="T60" s="77"/>
      <c r="U60" s="131"/>
      <c r="V60" s="131"/>
      <c r="W60" s="131"/>
      <c r="X60" s="131"/>
      <c r="Y60" s="131"/>
      <c r="Z60" s="131"/>
      <c r="AA60" s="131"/>
      <c r="AB60" s="131"/>
      <c r="AC60" s="131"/>
    </row>
    <row r="61" spans="1:29" s="81" customFormat="1" ht="10.5" customHeight="1">
      <c r="A61" s="200">
        <v>29</v>
      </c>
      <c r="B61" s="201" t="str">
        <f>IF(A61="","",VLOOKUP(A61,ﾃﾞｰﾀ!$A$4:$D$35,2,FALSE))</f>
        <v>佐々木</v>
      </c>
      <c r="C61" s="201" t="str">
        <f>IF(A61="","",VLOOKUP(A61,ﾃﾞｰﾀ!$A$4:$D$35,3,FALSE))</f>
        <v>優作</v>
      </c>
      <c r="D61" s="202" t="str">
        <f>IF(A61="","",VLOOKUP(A61,ﾃﾞｰﾀ!$A$4:$D$35,4,FALSE))</f>
        <v>(福・御幸小6）</v>
      </c>
      <c r="E61" s="202"/>
      <c r="F61" s="202"/>
      <c r="G61" s="148"/>
      <c r="H61" s="213"/>
      <c r="I61" s="213">
        <f>IF(H61="","",VLOOKUP(H61,ﾃﾞｰﾀ!$A$4:$D$35,2,FALSE))</f>
      </c>
      <c r="J61" s="82"/>
      <c r="K61" s="151"/>
      <c r="L61" s="213"/>
      <c r="M61" s="218"/>
      <c r="N61" s="78"/>
      <c r="O61" s="78"/>
      <c r="P61" s="78"/>
      <c r="Q61" s="78"/>
      <c r="R61" s="77"/>
      <c r="S61" s="77"/>
      <c r="T61" s="77"/>
      <c r="U61" s="131"/>
      <c r="V61" s="131"/>
      <c r="W61" s="131"/>
      <c r="X61" s="131"/>
      <c r="Y61" s="131"/>
      <c r="Z61" s="131"/>
      <c r="AA61" s="131"/>
      <c r="AB61" s="131"/>
      <c r="AC61" s="131"/>
    </row>
    <row r="62" spans="1:29" s="81" customFormat="1" ht="10.5" customHeight="1">
      <c r="A62" s="200"/>
      <c r="B62" s="201"/>
      <c r="C62" s="201"/>
      <c r="D62" s="202"/>
      <c r="E62" s="202"/>
      <c r="F62" s="202"/>
      <c r="G62" s="149"/>
      <c r="H62" s="214"/>
      <c r="I62" s="214"/>
      <c r="J62" s="82"/>
      <c r="K62" s="151"/>
      <c r="L62" s="82"/>
      <c r="M62" s="78"/>
      <c r="N62" s="78"/>
      <c r="O62" s="78"/>
      <c r="P62" s="78"/>
      <c r="Q62" s="78"/>
      <c r="R62" s="77"/>
      <c r="S62" s="77"/>
      <c r="T62" s="77"/>
      <c r="U62" s="131"/>
      <c r="V62" s="131"/>
      <c r="W62" s="131"/>
      <c r="X62" s="131"/>
      <c r="Y62" s="131"/>
      <c r="Z62" s="131"/>
      <c r="AA62" s="131"/>
      <c r="AB62" s="131"/>
      <c r="AC62" s="131"/>
    </row>
    <row r="63" spans="1:29" s="81" customFormat="1" ht="10.5" customHeight="1">
      <c r="A63" s="200">
        <v>30</v>
      </c>
      <c r="B63" s="201" t="str">
        <f>IF(A63="","",VLOOKUP(A63,ﾃﾞｰﾀ!$A$4:$D$35,2,FALSE))</f>
        <v>田島</v>
      </c>
      <c r="C63" s="201" t="str">
        <f>IF(A63="","",VLOOKUP(A63,ﾃﾞｰﾀ!$A$4:$D$35,3,FALSE))</f>
        <v>義大</v>
      </c>
      <c r="D63" s="202" t="str">
        <f>IF(A63="","",VLOOKUP(A63,ﾃﾞｰﾀ!$A$4:$D$35,4,FALSE))</f>
        <v>(長・長崎大附小6）</v>
      </c>
      <c r="E63" s="202"/>
      <c r="F63" s="202"/>
      <c r="G63" s="150"/>
      <c r="H63" s="221"/>
      <c r="I63" s="222"/>
      <c r="J63" s="213"/>
      <c r="K63" s="215">
        <f>IF(J63="","",VLOOKUP(J63,ﾃﾞｰﾀ!$A$4:$D$35,2,FALSE))</f>
      </c>
      <c r="L63" s="82"/>
      <c r="M63" s="78"/>
      <c r="N63" s="78"/>
      <c r="O63" s="78"/>
      <c r="P63" s="78"/>
      <c r="Q63" s="78"/>
      <c r="R63" s="77"/>
      <c r="S63" s="77"/>
      <c r="T63" s="77"/>
      <c r="U63" s="131"/>
      <c r="V63" s="131"/>
      <c r="W63" s="131"/>
      <c r="X63" s="131"/>
      <c r="Y63" s="131"/>
      <c r="Z63" s="131"/>
      <c r="AA63" s="131"/>
      <c r="AB63" s="131"/>
      <c r="AC63" s="131"/>
    </row>
    <row r="64" spans="1:29" s="81" customFormat="1" ht="10.5" customHeight="1">
      <c r="A64" s="200"/>
      <c r="B64" s="201"/>
      <c r="C64" s="201"/>
      <c r="D64" s="202"/>
      <c r="E64" s="202"/>
      <c r="F64" s="202"/>
      <c r="G64" s="77"/>
      <c r="H64" s="82"/>
      <c r="I64" s="151"/>
      <c r="J64" s="214"/>
      <c r="K64" s="216"/>
      <c r="L64" s="82"/>
      <c r="M64" s="78"/>
      <c r="N64" s="78"/>
      <c r="O64" s="78"/>
      <c r="P64" s="78"/>
      <c r="Q64" s="78"/>
      <c r="R64" s="77"/>
      <c r="S64" s="77"/>
      <c r="T64" s="77"/>
      <c r="U64" s="131"/>
      <c r="V64" s="131"/>
      <c r="W64" s="131"/>
      <c r="X64" s="131"/>
      <c r="Y64" s="131"/>
      <c r="Z64" s="131"/>
      <c r="AA64" s="131"/>
      <c r="AB64" s="131"/>
      <c r="AC64" s="131"/>
    </row>
    <row r="65" spans="1:29" s="81" customFormat="1" ht="10.5" customHeight="1">
      <c r="A65" s="200">
        <v>31</v>
      </c>
      <c r="B65" s="201" t="str">
        <f>IF(A65="","",VLOOKUP(A65,ﾃﾞｰﾀ!$A$4:$D$35,2,FALSE))</f>
        <v>野口</v>
      </c>
      <c r="C65" s="201" t="str">
        <f>IF(A65="","",VLOOKUP(A65,ﾃﾞｰﾀ!$A$4:$D$35,3,FALSE))</f>
        <v>涼</v>
      </c>
      <c r="D65" s="202" t="str">
        <f>IF(A65="","",VLOOKUP(A65,ﾃﾞｰﾀ!$A$4:$D$35,4,FALSE))</f>
        <v>(大・大分大附小6）</v>
      </c>
      <c r="E65" s="202"/>
      <c r="F65" s="202"/>
      <c r="G65" s="148"/>
      <c r="H65" s="213"/>
      <c r="I65" s="215">
        <f>IF(H65="","",VLOOKUP(H65,ﾃﾞｰﾀ!$A$4:$D$35,2,FALSE))</f>
      </c>
      <c r="J65" s="213"/>
      <c r="K65" s="218"/>
      <c r="L65" s="78"/>
      <c r="M65" s="78"/>
      <c r="N65" s="78"/>
      <c r="O65" s="78"/>
      <c r="P65" s="78"/>
      <c r="Q65" s="78"/>
      <c r="R65" s="77"/>
      <c r="S65" s="77"/>
      <c r="T65" s="77"/>
      <c r="U65" s="131"/>
      <c r="V65" s="131"/>
      <c r="W65" s="131"/>
      <c r="X65" s="131"/>
      <c r="Y65" s="131"/>
      <c r="Z65" s="131"/>
      <c r="AA65" s="131"/>
      <c r="AB65" s="131"/>
      <c r="AC65" s="131"/>
    </row>
    <row r="66" spans="1:29" s="81" customFormat="1" ht="10.5" customHeight="1">
      <c r="A66" s="200"/>
      <c r="B66" s="201"/>
      <c r="C66" s="201"/>
      <c r="D66" s="202"/>
      <c r="E66" s="202"/>
      <c r="F66" s="202"/>
      <c r="G66" s="149"/>
      <c r="H66" s="214"/>
      <c r="I66" s="216"/>
      <c r="J66" s="78"/>
      <c r="K66" s="78"/>
      <c r="L66" s="78"/>
      <c r="M66" s="78"/>
      <c r="N66" s="78"/>
      <c r="O66" s="78"/>
      <c r="P66" s="78"/>
      <c r="Q66" s="78"/>
      <c r="R66" s="77"/>
      <c r="S66" s="77"/>
      <c r="T66" s="77"/>
      <c r="U66" s="131"/>
      <c r="V66" s="131"/>
      <c r="W66" s="131"/>
      <c r="X66" s="131"/>
      <c r="Y66" s="131"/>
      <c r="Z66" s="131"/>
      <c r="AA66" s="131"/>
      <c r="AB66" s="131"/>
      <c r="AC66" s="131"/>
    </row>
    <row r="67" spans="1:29" s="81" customFormat="1" ht="10.5" customHeight="1">
      <c r="A67" s="200">
        <v>32</v>
      </c>
      <c r="B67" s="201" t="str">
        <f>IF(A67="","",VLOOKUP(A67,ﾃﾞｰﾀ!$A$4:$D$35,2,FALSE))</f>
        <v>徳田</v>
      </c>
      <c r="C67" s="201" t="str">
        <f>IF(A67="","",VLOOKUP(A67,ﾃﾞｰﾀ!$A$4:$D$35,3,FALSE))</f>
        <v>倫太郎</v>
      </c>
      <c r="D67" s="202" t="str">
        <f>IF(A67="","",VLOOKUP(A67,ﾃﾞｰﾀ!$A$4:$D$35,4,FALSE))</f>
        <v>(佐・赤松小6）</v>
      </c>
      <c r="E67" s="202"/>
      <c r="F67" s="202"/>
      <c r="G67" s="150"/>
      <c r="H67" s="213"/>
      <c r="I67" s="213"/>
      <c r="J67" s="85"/>
      <c r="K67" s="78"/>
      <c r="L67" s="78"/>
      <c r="M67" s="78"/>
      <c r="N67" s="78"/>
      <c r="O67" s="78"/>
      <c r="P67" s="78"/>
      <c r="Q67" s="78"/>
      <c r="R67" s="77"/>
      <c r="S67" s="77"/>
      <c r="T67" s="77"/>
      <c r="U67" s="131"/>
      <c r="V67" s="131"/>
      <c r="W67" s="131"/>
      <c r="X67" s="131"/>
      <c r="Y67" s="131"/>
      <c r="Z67" s="131"/>
      <c r="AA67" s="131"/>
      <c r="AB67" s="131"/>
      <c r="AC67" s="131"/>
    </row>
    <row r="68" spans="1:29" s="81" customFormat="1" ht="10.5" customHeight="1">
      <c r="A68" s="200"/>
      <c r="B68" s="201"/>
      <c r="C68" s="201"/>
      <c r="D68" s="202"/>
      <c r="E68" s="202"/>
      <c r="F68" s="202"/>
      <c r="G68" s="7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7"/>
      <c r="S68" s="77"/>
      <c r="T68" s="77"/>
      <c r="U68" s="131"/>
      <c r="V68" s="131"/>
      <c r="W68" s="131"/>
      <c r="X68" s="131"/>
      <c r="Y68" s="131"/>
      <c r="Z68" s="131"/>
      <c r="AA68" s="131"/>
      <c r="AB68" s="131"/>
      <c r="AC68" s="131"/>
    </row>
    <row r="69" spans="1:29" s="81" customFormat="1" ht="11.25" customHeight="1">
      <c r="A69" s="87"/>
      <c r="B69" s="88"/>
      <c r="C69" s="88"/>
      <c r="D69" s="88"/>
      <c r="E69" s="88"/>
      <c r="F69" s="88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131"/>
      <c r="V69" s="131"/>
      <c r="W69" s="131"/>
      <c r="X69" s="131"/>
      <c r="Y69" s="131"/>
      <c r="Z69" s="131"/>
      <c r="AA69" s="131"/>
      <c r="AB69" s="131"/>
      <c r="AC69" s="131"/>
    </row>
    <row r="70" spans="2:29" s="81" customFormat="1" ht="14.25" customHeight="1">
      <c r="B70" s="121"/>
      <c r="C70" s="121"/>
      <c r="D70" s="121"/>
      <c r="E70" s="121"/>
      <c r="F70" s="126"/>
      <c r="G70" s="124" t="s">
        <v>0</v>
      </c>
      <c r="K70" s="77"/>
      <c r="L70" s="77"/>
      <c r="M70" s="77"/>
      <c r="N70" s="125" t="s">
        <v>27</v>
      </c>
      <c r="O70" s="77"/>
      <c r="P70" s="77"/>
      <c r="Q70" s="77"/>
      <c r="R70" s="77"/>
      <c r="S70" s="77"/>
      <c r="T70" s="77"/>
      <c r="U70" s="131"/>
      <c r="V70" s="131"/>
      <c r="W70" s="131"/>
      <c r="X70" s="131"/>
      <c r="Y70" s="131"/>
      <c r="Z70" s="131"/>
      <c r="AA70" s="131"/>
      <c r="AB70" s="131"/>
      <c r="AC70" s="131"/>
    </row>
    <row r="71" spans="2:29" s="94" customFormat="1" ht="14.25" customHeight="1">
      <c r="B71" s="82"/>
      <c r="C71" s="122"/>
      <c r="D71" s="87">
        <v>1</v>
      </c>
      <c r="E71" s="94" t="s">
        <v>438</v>
      </c>
      <c r="F71" s="77"/>
      <c r="G71" s="87">
        <v>4</v>
      </c>
      <c r="H71" s="109" t="s">
        <v>228</v>
      </c>
      <c r="I71" s="109"/>
      <c r="J71" s="96"/>
      <c r="K71" s="96"/>
      <c r="L71" s="77"/>
      <c r="M71" s="77"/>
      <c r="N71" s="123">
        <v>1</v>
      </c>
      <c r="O71" s="77" t="s">
        <v>441</v>
      </c>
      <c r="P71" s="77"/>
      <c r="Q71" s="77"/>
      <c r="R71" s="77"/>
      <c r="S71" s="77"/>
      <c r="T71" s="77"/>
      <c r="U71" s="131"/>
      <c r="V71" s="131"/>
      <c r="W71" s="131"/>
      <c r="X71" s="131"/>
      <c r="Y71" s="131"/>
      <c r="Z71" s="131"/>
      <c r="AA71" s="131"/>
      <c r="AB71" s="131"/>
      <c r="AC71" s="131"/>
    </row>
    <row r="72" spans="2:29" s="94" customFormat="1" ht="14.25" customHeight="1">
      <c r="B72" s="82"/>
      <c r="C72" s="122"/>
      <c r="D72" s="87">
        <v>2</v>
      </c>
      <c r="E72" s="94" t="s">
        <v>439</v>
      </c>
      <c r="F72" s="77"/>
      <c r="G72" s="87">
        <v>5</v>
      </c>
      <c r="H72" s="109" t="s">
        <v>78</v>
      </c>
      <c r="I72" s="109"/>
      <c r="J72" s="96"/>
      <c r="K72" s="96"/>
      <c r="L72" s="77"/>
      <c r="M72" s="77"/>
      <c r="N72" s="123">
        <v>2</v>
      </c>
      <c r="O72" s="77" t="s">
        <v>442</v>
      </c>
      <c r="P72" s="77"/>
      <c r="Q72" s="77"/>
      <c r="R72" s="77"/>
      <c r="S72" s="77"/>
      <c r="T72" s="77"/>
      <c r="U72" s="131"/>
      <c r="V72" s="131"/>
      <c r="W72" s="131"/>
      <c r="X72" s="131"/>
      <c r="Y72" s="131"/>
      <c r="Z72" s="131"/>
      <c r="AA72" s="131"/>
      <c r="AB72" s="131"/>
      <c r="AC72" s="131"/>
    </row>
    <row r="73" spans="2:29" s="94" customFormat="1" ht="14.25" customHeight="1">
      <c r="B73" s="82"/>
      <c r="C73" s="122"/>
      <c r="D73" s="87">
        <v>3</v>
      </c>
      <c r="E73" s="94" t="s">
        <v>440</v>
      </c>
      <c r="F73" s="77"/>
      <c r="G73" s="87">
        <v>6</v>
      </c>
      <c r="H73" s="109" t="s">
        <v>80</v>
      </c>
      <c r="I73" s="109"/>
      <c r="J73" s="98"/>
      <c r="K73" s="98"/>
      <c r="L73" s="77"/>
      <c r="M73" s="77"/>
      <c r="N73" s="77">
        <v>3</v>
      </c>
      <c r="O73" s="77" t="s">
        <v>443</v>
      </c>
      <c r="P73" s="77"/>
      <c r="Q73" s="77"/>
      <c r="R73" s="77"/>
      <c r="S73" s="77"/>
      <c r="T73" s="77"/>
      <c r="U73" s="131"/>
      <c r="V73" s="131"/>
      <c r="W73" s="131"/>
      <c r="X73" s="131"/>
      <c r="Y73" s="131"/>
      <c r="Z73" s="131"/>
      <c r="AA73" s="131"/>
      <c r="AB73" s="131"/>
      <c r="AC73" s="131"/>
    </row>
    <row r="74" spans="2:29" s="94" customFormat="1" ht="14.25" customHeight="1">
      <c r="B74" s="82"/>
      <c r="C74" s="122"/>
      <c r="D74" s="87"/>
      <c r="F74" s="77"/>
      <c r="G74" s="87"/>
      <c r="H74" s="98"/>
      <c r="I74" s="98"/>
      <c r="J74" s="98"/>
      <c r="K74" s="98"/>
      <c r="L74" s="77"/>
      <c r="M74" s="77"/>
      <c r="N74" s="77">
        <v>4</v>
      </c>
      <c r="O74" s="77" t="s">
        <v>444</v>
      </c>
      <c r="P74" s="77"/>
      <c r="Q74" s="77"/>
      <c r="R74" s="77"/>
      <c r="S74" s="77"/>
      <c r="T74" s="77"/>
      <c r="U74" s="131"/>
      <c r="V74" s="131"/>
      <c r="W74" s="131"/>
      <c r="X74" s="131"/>
      <c r="Y74" s="131"/>
      <c r="Z74" s="131"/>
      <c r="AA74" s="131"/>
      <c r="AB74" s="131"/>
      <c r="AC74" s="131"/>
    </row>
    <row r="75" spans="2:29" ht="13.5">
      <c r="B75" s="76"/>
      <c r="C75" s="76"/>
      <c r="D75" s="76"/>
      <c r="E75" s="76"/>
      <c r="F75" s="76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111"/>
      <c r="V75" s="111"/>
      <c r="W75" s="111"/>
      <c r="X75" s="111"/>
      <c r="Y75" s="129"/>
      <c r="Z75" s="129"/>
      <c r="AA75" s="129"/>
      <c r="AB75" s="129"/>
      <c r="AC75" s="129"/>
    </row>
    <row r="76" spans="1:29" ht="21">
      <c r="A76" s="118" t="s">
        <v>39</v>
      </c>
      <c r="B76" s="169"/>
      <c r="C76" s="76"/>
      <c r="D76" s="76"/>
      <c r="E76" s="76"/>
      <c r="F76" s="76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11"/>
      <c r="V76" s="111"/>
      <c r="W76" s="111"/>
      <c r="X76" s="111"/>
      <c r="Y76" s="129"/>
      <c r="Z76" s="129"/>
      <c r="AA76" s="129"/>
      <c r="AB76" s="129"/>
      <c r="AC76" s="129"/>
    </row>
    <row r="77" spans="1:29" ht="13.5">
      <c r="A77" s="76"/>
      <c r="C77" s="76"/>
      <c r="D77" s="76"/>
      <c r="E77" s="76"/>
      <c r="F77" s="76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111"/>
      <c r="V77" s="111"/>
      <c r="W77" s="111"/>
      <c r="X77" s="111"/>
      <c r="Y77" s="129"/>
      <c r="Z77" s="129"/>
      <c r="AA77" s="129"/>
      <c r="AB77" s="129"/>
      <c r="AC77" s="129"/>
    </row>
    <row r="78" spans="1:29" ht="13.5">
      <c r="A78" s="76"/>
      <c r="C78" s="76"/>
      <c r="D78" s="76"/>
      <c r="E78" s="76"/>
      <c r="F78" s="76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11"/>
      <c r="V78" s="111"/>
      <c r="W78" s="111"/>
      <c r="X78" s="111"/>
      <c r="Y78" s="129"/>
      <c r="Z78" s="129"/>
      <c r="AA78" s="129"/>
      <c r="AB78" s="129"/>
      <c r="AC78" s="129"/>
    </row>
    <row r="79" spans="1:29" ht="20.25" customHeight="1">
      <c r="A79" s="119" t="s">
        <v>37</v>
      </c>
      <c r="C79" s="76"/>
      <c r="D79" s="76"/>
      <c r="E79" s="76"/>
      <c r="F79" s="76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11"/>
      <c r="V79" s="111"/>
      <c r="W79" s="111"/>
      <c r="X79" s="111"/>
      <c r="Y79" s="129"/>
      <c r="Z79" s="129"/>
      <c r="AA79" s="129"/>
      <c r="AB79" s="129"/>
      <c r="AC79" s="129"/>
    </row>
    <row r="80" spans="1:29" ht="13.5">
      <c r="A80" s="75"/>
      <c r="C80" s="76"/>
      <c r="D80" s="76"/>
      <c r="E80" s="76"/>
      <c r="F80" s="76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11"/>
      <c r="V80" s="111"/>
      <c r="W80" s="111"/>
      <c r="X80" s="111"/>
      <c r="Y80" s="129"/>
      <c r="Z80" s="129"/>
      <c r="AA80" s="129"/>
      <c r="AB80" s="129"/>
      <c r="AC80" s="129"/>
    </row>
    <row r="81" spans="1:29" ht="17.25" customHeight="1">
      <c r="A81" s="75"/>
      <c r="B81" s="120" t="s">
        <v>41</v>
      </c>
      <c r="C81" s="76"/>
      <c r="D81" s="76"/>
      <c r="E81" s="76"/>
      <c r="F81" s="76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111"/>
      <c r="V81" s="111"/>
      <c r="W81" s="111"/>
      <c r="X81" s="111"/>
      <c r="Y81" s="129"/>
      <c r="Z81" s="129"/>
      <c r="AA81" s="129"/>
      <c r="AB81" s="129"/>
      <c r="AC81" s="129"/>
    </row>
    <row r="82" spans="1:29" s="117" customFormat="1" ht="13.5">
      <c r="A82" s="223">
        <f>IF(N19="","",IF(N19=L11,L27,IF(N19=L27,L11)))</f>
      </c>
      <c r="B82" s="202">
        <f>IF(A82="","",VLOOKUP(A82,ﾃﾞｰﾀ!$A$4:$D$35,2,FALSE))</f>
      </c>
      <c r="C82" s="202">
        <f>IF(A82="","",VLOOKUP(A82,ﾃﾞｰﾀ!$A$4:$D$35,3,FALSE))</f>
      </c>
      <c r="D82" s="202">
        <f>IF(A82="","",VLOOKUP(A82,ﾃﾞｰﾀ!$A$4:$D$35,4,FALSE))</f>
      </c>
      <c r="E82" s="202"/>
      <c r="F82" s="202"/>
      <c r="G82" s="148"/>
      <c r="H82" s="213"/>
      <c r="I82" s="213">
        <f>IF(H82="","",VLOOKUP(H82,ﾃﾞｰﾀ!$A$4:$D$35,2,FALSE))</f>
      </c>
      <c r="J82" s="11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111"/>
      <c r="V82" s="111"/>
      <c r="W82" s="111"/>
      <c r="X82" s="111"/>
      <c r="Y82" s="129"/>
      <c r="Z82" s="129"/>
      <c r="AA82" s="129"/>
      <c r="AB82" s="129"/>
      <c r="AC82" s="129"/>
    </row>
    <row r="83" spans="1:29" s="117" customFormat="1" ht="13.5">
      <c r="A83" s="223"/>
      <c r="B83" s="202"/>
      <c r="C83" s="202"/>
      <c r="D83" s="202"/>
      <c r="E83" s="202"/>
      <c r="F83" s="202"/>
      <c r="G83" s="152"/>
      <c r="H83" s="214"/>
      <c r="I83" s="214"/>
      <c r="J83" s="11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111"/>
      <c r="V83" s="111"/>
      <c r="W83" s="111"/>
      <c r="X83" s="111"/>
      <c r="Y83" s="129"/>
      <c r="Z83" s="129"/>
      <c r="AA83" s="129"/>
      <c r="AB83" s="129"/>
      <c r="AC83" s="129"/>
    </row>
    <row r="84" spans="1:29" s="117" customFormat="1" ht="13.5">
      <c r="A84" s="223">
        <f>IF(N51="","",IF(N51=L43,L59,IF(N51=L59,L43)))</f>
      </c>
      <c r="B84" s="202">
        <f>IF(A84="","",VLOOKUP(A84,ﾃﾞｰﾀ!$A$4:$D$35,2,FALSE))</f>
      </c>
      <c r="C84" s="202">
        <f>IF(A84="","",VLOOKUP(A84,ﾃﾞｰﾀ!$A$4:$D$35,3,FALSE))</f>
      </c>
      <c r="D84" s="202">
        <f>IF(A84="","",VLOOKUP(A84,ﾃﾞｰﾀ!$A$4:$D$35,4,FALSE))</f>
      </c>
      <c r="E84" s="202"/>
      <c r="F84" s="202"/>
      <c r="G84" s="150"/>
      <c r="H84" s="85"/>
      <c r="I84" s="85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11"/>
      <c r="V84" s="111"/>
      <c r="W84" s="111"/>
      <c r="X84" s="111"/>
      <c r="Y84" s="129"/>
      <c r="Z84" s="129"/>
      <c r="AA84" s="129"/>
      <c r="AB84" s="129"/>
      <c r="AC84" s="129"/>
    </row>
    <row r="85" spans="1:29" s="117" customFormat="1" ht="13.5">
      <c r="A85" s="223"/>
      <c r="B85" s="202"/>
      <c r="C85" s="202"/>
      <c r="D85" s="202"/>
      <c r="E85" s="202"/>
      <c r="F85" s="202"/>
      <c r="G85" s="77"/>
      <c r="H85" s="78"/>
      <c r="I85" s="78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111"/>
      <c r="V85" s="111"/>
      <c r="W85" s="111"/>
      <c r="X85" s="111"/>
      <c r="Y85" s="129"/>
      <c r="Z85" s="129"/>
      <c r="AA85" s="129"/>
      <c r="AB85" s="129"/>
      <c r="AC85" s="129"/>
    </row>
    <row r="86" spans="1:29" s="94" customFormat="1" ht="12" customHeight="1">
      <c r="A86" s="87"/>
      <c r="B86" s="88"/>
      <c r="C86" s="88"/>
      <c r="D86" s="88"/>
      <c r="E86" s="88"/>
      <c r="F86" s="8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134"/>
      <c r="V86" s="134"/>
      <c r="W86" s="134"/>
      <c r="X86" s="134"/>
      <c r="Y86" s="131"/>
      <c r="Z86" s="131"/>
      <c r="AA86" s="131"/>
      <c r="AB86" s="131"/>
      <c r="AC86" s="131"/>
    </row>
    <row r="87" spans="1:29" s="94" customFormat="1" ht="18" customHeight="1">
      <c r="A87" s="87"/>
      <c r="B87" s="120" t="s">
        <v>40</v>
      </c>
      <c r="C87" s="88"/>
      <c r="D87" s="88"/>
      <c r="E87" s="88"/>
      <c r="F87" s="8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134"/>
      <c r="V87" s="134"/>
      <c r="W87" s="134"/>
      <c r="X87" s="134"/>
      <c r="Y87" s="131"/>
      <c r="Z87" s="131"/>
      <c r="AA87" s="131"/>
      <c r="AB87" s="131"/>
      <c r="AC87" s="131"/>
    </row>
    <row r="88" spans="1:29" s="94" customFormat="1" ht="13.5" customHeight="1">
      <c r="A88" s="87"/>
      <c r="B88" s="88"/>
      <c r="C88" s="88"/>
      <c r="D88" s="77"/>
      <c r="E88" s="226"/>
      <c r="F88" s="210">
        <f>IF(E88="","",VLOOKUP(E88,ﾃﾞｰﾀ!$A$4:$D$35,2,FALSE))</f>
      </c>
      <c r="G88" s="210">
        <f>IF(E88="","",VLOOKUP(E88,ﾃﾞｰﾀ!$A$4:$D$35,3,FALSE))</f>
      </c>
      <c r="H88" s="210"/>
      <c r="I88" s="197">
        <f>IF(E88="","",VLOOKUP(E88,ﾃﾞｰﾀ!$A$4:$D$35,4,FALSE))</f>
      </c>
      <c r="J88" s="197"/>
      <c r="K88" s="197"/>
      <c r="L88" s="197"/>
      <c r="M88" s="148"/>
      <c r="N88" s="213"/>
      <c r="O88" s="213">
        <f>IF(N88="","",VLOOKUP(N88,ﾃﾞｰﾀ!$A$4:$D$35,2,FALSE))</f>
      </c>
      <c r="P88" s="86"/>
      <c r="Q88" s="77"/>
      <c r="R88" s="77"/>
      <c r="S88" s="77"/>
      <c r="T88" s="77"/>
      <c r="U88" s="134"/>
      <c r="V88" s="134"/>
      <c r="W88" s="134"/>
      <c r="X88" s="134"/>
      <c r="Y88" s="131"/>
      <c r="Z88" s="131"/>
      <c r="AA88" s="131"/>
      <c r="AB88" s="131"/>
      <c r="AC88" s="131"/>
    </row>
    <row r="89" spans="1:29" s="94" customFormat="1" ht="14.25" customHeight="1">
      <c r="A89" s="87"/>
      <c r="B89" s="88"/>
      <c r="C89" s="88"/>
      <c r="D89" s="148"/>
      <c r="E89" s="226"/>
      <c r="F89" s="210"/>
      <c r="G89" s="210"/>
      <c r="H89" s="210"/>
      <c r="I89" s="197"/>
      <c r="J89" s="197"/>
      <c r="K89" s="197"/>
      <c r="L89" s="197"/>
      <c r="M89" s="152"/>
      <c r="N89" s="214"/>
      <c r="O89" s="214"/>
      <c r="P89" s="86"/>
      <c r="Q89" s="77"/>
      <c r="R89" s="77"/>
      <c r="S89" s="77"/>
      <c r="T89" s="77"/>
      <c r="U89" s="134"/>
      <c r="V89" s="134"/>
      <c r="W89" s="134"/>
      <c r="X89" s="134"/>
      <c r="Y89" s="131"/>
      <c r="Z89" s="131"/>
      <c r="AA89" s="131"/>
      <c r="AB89" s="131"/>
      <c r="AC89" s="131"/>
    </row>
    <row r="90" spans="1:29" s="94" customFormat="1" ht="13.5" customHeight="1">
      <c r="A90" s="87"/>
      <c r="B90" s="226"/>
      <c r="C90" s="224">
        <f>IF(B90="","",VLOOKUP(B90,ﾃﾞｰﾀ!$A$4:$D$35,2,FALSE))</f>
      </c>
      <c r="D90" s="86"/>
      <c r="E90" s="226"/>
      <c r="F90" s="210">
        <f>IF(E90="","",VLOOKUP(E90,ﾃﾞｰﾀ!$A$4:$D$35,2,FALSE))</f>
      </c>
      <c r="G90" s="210">
        <f>IF(E90="","",VLOOKUP(E90,ﾃﾞｰﾀ!$A$4:$D$35,3,FALSE))</f>
      </c>
      <c r="H90" s="210"/>
      <c r="I90" s="197">
        <f>IF(E90="","",VLOOKUP(E90,ﾃﾞｰﾀ!$A$4:$D$35,4,FALSE))</f>
      </c>
      <c r="J90" s="197"/>
      <c r="K90" s="197"/>
      <c r="L90" s="197"/>
      <c r="M90" s="150"/>
      <c r="N90" s="213"/>
      <c r="O90" s="215"/>
      <c r="P90" s="208"/>
      <c r="Q90" s="206">
        <f>IF(P90="","",VLOOKUP(P90,ﾃﾞｰﾀ!$A$4:$D$35,2,FALSE))</f>
      </c>
      <c r="R90" s="77"/>
      <c r="S90" s="77"/>
      <c r="T90" s="77"/>
      <c r="U90" s="134"/>
      <c r="V90" s="134"/>
      <c r="W90" s="134"/>
      <c r="X90" s="134"/>
      <c r="Y90" s="131"/>
      <c r="Z90" s="131"/>
      <c r="AA90" s="131"/>
      <c r="AB90" s="131"/>
      <c r="AC90" s="131"/>
    </row>
    <row r="91" spans="2:29" s="94" customFormat="1" ht="12">
      <c r="B91" s="207"/>
      <c r="C91" s="225"/>
      <c r="D91" s="97"/>
      <c r="E91" s="226"/>
      <c r="F91" s="210"/>
      <c r="G91" s="210"/>
      <c r="H91" s="210"/>
      <c r="I91" s="197"/>
      <c r="J91" s="197"/>
      <c r="K91" s="197"/>
      <c r="L91" s="197"/>
      <c r="M91" s="77"/>
      <c r="N91" s="82"/>
      <c r="O91" s="151"/>
      <c r="P91" s="209"/>
      <c r="Q91" s="207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2:29" s="94" customFormat="1" ht="13.5" customHeight="1">
      <c r="B92" s="179"/>
      <c r="C92" s="180"/>
      <c r="D92" s="97"/>
      <c r="E92" s="226"/>
      <c r="F92" s="210">
        <f>IF(E92="","",VLOOKUP(E92,ﾃﾞｰﾀ!$A$4:$D$35,2,FALSE))</f>
      </c>
      <c r="G92" s="210">
        <f>IF(E92="","",VLOOKUP(E92,ﾃﾞｰﾀ!$A$4:$D$35,3,FALSE))</f>
      </c>
      <c r="H92" s="210"/>
      <c r="I92" s="197">
        <f>IF(E92="","",VLOOKUP(E92,ﾃﾞｰﾀ!$A$4:$D$35,4,FALSE))</f>
      </c>
      <c r="J92" s="197"/>
      <c r="K92" s="197"/>
      <c r="L92" s="197"/>
      <c r="M92" s="148"/>
      <c r="N92" s="213"/>
      <c r="O92" s="215">
        <f>IF(N92="","",VLOOKUP(N92,ﾃﾞｰﾀ!$A$4:$D$35,2,FALSE))</f>
      </c>
      <c r="P92" s="86"/>
      <c r="Q92" s="90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3:29" s="94" customFormat="1" ht="12">
      <c r="C93" s="143"/>
      <c r="D93" s="142"/>
      <c r="E93" s="226"/>
      <c r="F93" s="210"/>
      <c r="G93" s="210"/>
      <c r="H93" s="210"/>
      <c r="I93" s="197"/>
      <c r="J93" s="197"/>
      <c r="K93" s="197"/>
      <c r="L93" s="197"/>
      <c r="M93" s="152"/>
      <c r="N93" s="214"/>
      <c r="O93" s="216"/>
      <c r="P93" s="86"/>
      <c r="Q93" s="77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5:29" s="94" customFormat="1" ht="12">
      <c r="E94" s="226"/>
      <c r="F94" s="210">
        <f>IF(E94="","",VLOOKUP(E94,ﾃﾞｰﾀ!$A$4:$D$35,2,FALSE))</f>
      </c>
      <c r="G94" s="210">
        <f>IF(E94="","",VLOOKUP(E94,ﾃﾞｰﾀ!$A$4:$D$35,3,FALSE))</f>
      </c>
      <c r="H94" s="210"/>
      <c r="I94" s="197">
        <f>IF(E94="","",VLOOKUP(E94,ﾃﾞｰﾀ!$A$4:$D$35,4,FALSE))</f>
      </c>
      <c r="J94" s="197"/>
      <c r="K94" s="197"/>
      <c r="L94" s="197"/>
      <c r="M94" s="150"/>
      <c r="N94" s="213"/>
      <c r="O94" s="213"/>
      <c r="P94" s="77"/>
      <c r="Q94" s="77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5:29" s="81" customFormat="1" ht="12">
      <c r="E95" s="226"/>
      <c r="F95" s="210"/>
      <c r="G95" s="210"/>
      <c r="H95" s="210"/>
      <c r="I95" s="197"/>
      <c r="J95" s="197"/>
      <c r="K95" s="197"/>
      <c r="L95" s="197"/>
      <c r="M95" s="77"/>
      <c r="N95" s="78"/>
      <c r="O95" s="78"/>
      <c r="P95" s="77"/>
      <c r="Q95" s="77"/>
      <c r="U95" s="130"/>
      <c r="V95" s="130"/>
      <c r="W95" s="130"/>
      <c r="X95" s="130"/>
      <c r="Y95" s="130"/>
      <c r="Z95" s="130"/>
      <c r="AA95" s="130"/>
      <c r="AB95" s="130"/>
      <c r="AC95" s="130"/>
    </row>
    <row r="96" spans="5:29" s="81" customFormat="1" ht="12">
      <c r="E96" s="90"/>
      <c r="F96" s="91"/>
      <c r="G96" s="91"/>
      <c r="H96" s="91"/>
      <c r="I96" s="109"/>
      <c r="J96" s="109"/>
      <c r="K96" s="109"/>
      <c r="L96" s="109"/>
      <c r="M96" s="77"/>
      <c r="N96" s="78"/>
      <c r="O96" s="78"/>
      <c r="P96" s="77"/>
      <c r="Q96" s="77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5:29" s="81" customFormat="1" ht="12">
      <c r="E97" s="90"/>
      <c r="F97" s="91"/>
      <c r="G97" s="91"/>
      <c r="H97" s="91"/>
      <c r="I97" s="109"/>
      <c r="J97" s="109"/>
      <c r="K97" s="109"/>
      <c r="L97" s="109"/>
      <c r="M97" s="77"/>
      <c r="N97" s="78"/>
      <c r="O97" s="78"/>
      <c r="P97" s="77"/>
      <c r="Q97" s="77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:29" ht="20.25" customHeight="1">
      <c r="A98" s="119" t="s">
        <v>54</v>
      </c>
      <c r="C98" s="76"/>
      <c r="D98" s="76"/>
      <c r="E98" s="76"/>
      <c r="F98" s="76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111"/>
      <c r="V98" s="111"/>
      <c r="W98" s="111"/>
      <c r="X98" s="111"/>
      <c r="Y98" s="129"/>
      <c r="Z98" s="129"/>
      <c r="AA98" s="129"/>
      <c r="AB98" s="129"/>
      <c r="AC98" s="129"/>
    </row>
    <row r="99" spans="1:29" ht="7.5" customHeight="1">
      <c r="A99" s="75"/>
      <c r="C99" s="76"/>
      <c r="D99" s="76"/>
      <c r="E99" s="76"/>
      <c r="F99" s="76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111"/>
      <c r="V99" s="111"/>
      <c r="W99" s="111"/>
      <c r="X99" s="111"/>
      <c r="Y99" s="129"/>
      <c r="Z99" s="129"/>
      <c r="AA99" s="129"/>
      <c r="AB99" s="129"/>
      <c r="AC99" s="129"/>
    </row>
    <row r="100" spans="1:29" ht="17.25" customHeight="1">
      <c r="A100" s="75"/>
      <c r="B100" s="120" t="s">
        <v>41</v>
      </c>
      <c r="C100" s="76"/>
      <c r="D100" s="76"/>
      <c r="E100" s="76"/>
      <c r="F100" s="76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111"/>
      <c r="V100" s="111"/>
      <c r="W100" s="111"/>
      <c r="X100" s="111"/>
      <c r="Y100" s="129"/>
      <c r="Z100" s="129"/>
      <c r="AA100" s="129"/>
      <c r="AB100" s="129"/>
      <c r="AC100" s="129"/>
    </row>
    <row r="101" spans="1:29" s="117" customFormat="1" ht="13.5">
      <c r="A101" s="223">
        <f>IF('男女D'!J13="","",IF('男女D'!J13='男女D'!H9,'男女D'!H17,IF('男女D'!J13='男女D'!H17,'男女D'!H9)))</f>
      </c>
      <c r="B101" s="113">
        <f>IF(A101="","",VLOOKUP(A101,ﾃﾞｰﾀ!$O$40:$R$55,2,FALSE))</f>
      </c>
      <c r="C101" s="113">
        <f>IF(A101="","",VLOOKUP(A101,ﾃﾞｰﾀ!$O$40:$R$55,3,FALSE))</f>
      </c>
      <c r="D101" s="202">
        <f>IF(A101="","",VLOOKUP(A101,ﾃﾞｰﾀ!$O$40:$R$55,4,FALSE))</f>
      </c>
      <c r="E101" s="202">
        <f>IF(C101="","",VLOOKUP(C101,ﾃﾞｰﾀ!$O$40:$R$55,3,FALSE))</f>
      </c>
      <c r="F101" s="202">
        <f>IF(D101="","",VLOOKUP(D101,ﾃﾞｰﾀ!$O$40:$R$55,3,FALSE))</f>
      </c>
      <c r="G101" s="148"/>
      <c r="H101" s="213"/>
      <c r="I101" s="85">
        <f>IF(H101="","",VLOOKUP(H101,ﾃﾞｰﾀ!$O$40:$R$55,2,FALSE))</f>
      </c>
      <c r="J101" s="11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111"/>
      <c r="V101" s="111"/>
      <c r="W101" s="111"/>
      <c r="X101" s="111"/>
      <c r="Y101" s="129"/>
      <c r="Z101" s="129"/>
      <c r="AA101" s="129"/>
      <c r="AB101" s="129"/>
      <c r="AC101" s="129"/>
    </row>
    <row r="102" spans="1:29" s="117" customFormat="1" ht="13.5">
      <c r="A102" s="223"/>
      <c r="B102" s="113">
        <f>IF(A101="","",VLOOKUP(A101,ﾃﾞｰﾀ!$S$40:$W$55,2,FALSE))</f>
      </c>
      <c r="C102" s="113">
        <f>IF(A101="","",VLOOKUP(A101,ﾃﾞｰﾀ!$S$40:$W$55,3,FALSE))</f>
      </c>
      <c r="D102" s="202">
        <f>IF(A101="","",VLOOKUP(A101,ﾃﾞｰﾀ!$S$40:$W$55,4,FALSE))</f>
      </c>
      <c r="E102" s="202">
        <f>IF(C101="","",VLOOKUP(C101,ﾃﾞｰﾀ!$S$40:$W$55,3,FALSE))</f>
      </c>
      <c r="F102" s="202">
        <f>IF(D101="","",VLOOKUP(D101,ﾃﾞｰﾀ!$S$40:$W$55,3,FALSE))</f>
      </c>
      <c r="G102" s="152"/>
      <c r="H102" s="214"/>
      <c r="I102" s="157">
        <f>IF(H101="","",VLOOKUP(H101,ﾃﾞｰﾀ!$S$40:$W$55,2,FALSE))</f>
      </c>
      <c r="J102" s="11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111"/>
      <c r="V102" s="111"/>
      <c r="W102" s="111"/>
      <c r="X102" s="111"/>
      <c r="Y102" s="129"/>
      <c r="Z102" s="129"/>
      <c r="AA102" s="129"/>
      <c r="AB102" s="129"/>
      <c r="AC102" s="129"/>
    </row>
    <row r="103" spans="1:29" s="117" customFormat="1" ht="13.5">
      <c r="A103" s="223">
        <f>IF('男女D'!L13="","",IF('男女D'!L13='男女D'!N9,'男女D'!N17,IF('男女D'!L13='男女D'!N17,'男女D'!N9)))</f>
      </c>
      <c r="B103" s="113">
        <f>IF(A103="","",VLOOKUP(A103,ﾃﾞｰﾀ!$O$40:$R$55,2,FALSE))</f>
      </c>
      <c r="C103" s="113">
        <f>IF(A103="","",VLOOKUP(A103,ﾃﾞｰﾀ!$O$40:$R$55,3,FALSE))</f>
      </c>
      <c r="D103" s="202">
        <f>IF(A103="","",VLOOKUP(A103,ﾃﾞｰﾀ!$O$40:$R$55,4,FALSE))</f>
      </c>
      <c r="E103" s="202">
        <f>IF(C103="","",VLOOKUP(C103,ﾃﾞｰﾀ!$O$40:$R$55,3,FALSE))</f>
      </c>
      <c r="F103" s="202">
        <f>IF(D103="","",VLOOKUP(D103,ﾃﾞｰﾀ!$O$40:$R$55,3,FALSE))</f>
      </c>
      <c r="G103" s="150"/>
      <c r="H103" s="85"/>
      <c r="I103" s="85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111"/>
      <c r="V103" s="111"/>
      <c r="W103" s="111"/>
      <c r="X103" s="111"/>
      <c r="Y103" s="129"/>
      <c r="Z103" s="129"/>
      <c r="AA103" s="129"/>
      <c r="AB103" s="129"/>
      <c r="AC103" s="129"/>
    </row>
    <row r="104" spans="1:29" s="117" customFormat="1" ht="13.5">
      <c r="A104" s="223"/>
      <c r="B104" s="113">
        <f>IF(A103="","",VLOOKUP(A103,ﾃﾞｰﾀ!$S$40:$W$55,2,FALSE))</f>
      </c>
      <c r="C104" s="113">
        <f>IF(A103="","",VLOOKUP(A103,ﾃﾞｰﾀ!$S$40:$W$55,3,FALSE))</f>
      </c>
      <c r="D104" s="202">
        <f>IF(A103="","",VLOOKUP(A103,ﾃﾞｰﾀ!$S$40:$W$55,4,FALSE))</f>
      </c>
      <c r="E104" s="202">
        <f>IF(C103="","",VLOOKUP(C103,ﾃﾞｰﾀ!$S$40:$W$55,3,FALSE))</f>
      </c>
      <c r="F104" s="202">
        <f>IF(D103="","",VLOOKUP(D103,ﾃﾞｰﾀ!$S$40:$W$55,3,FALSE))</f>
      </c>
      <c r="G104" s="77"/>
      <c r="H104" s="78"/>
      <c r="I104" s="78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111"/>
      <c r="V104" s="111"/>
      <c r="W104" s="111"/>
      <c r="X104" s="111"/>
      <c r="Y104" s="129"/>
      <c r="Z104" s="129"/>
      <c r="AA104" s="129"/>
      <c r="AB104" s="129"/>
      <c r="AC104" s="129"/>
    </row>
    <row r="105" ht="18.75" customHeight="1"/>
    <row r="106" ht="18.75" customHeight="1"/>
    <row r="107" spans="1:29" ht="20.25" customHeight="1">
      <c r="A107" s="119" t="s">
        <v>38</v>
      </c>
      <c r="C107" s="76"/>
      <c r="D107" s="76"/>
      <c r="E107" s="76"/>
      <c r="F107" s="76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111"/>
      <c r="V107" s="111"/>
      <c r="W107" s="111"/>
      <c r="X107" s="111"/>
      <c r="Y107" s="129"/>
      <c r="Z107" s="129"/>
      <c r="AA107" s="129"/>
      <c r="AB107" s="129"/>
      <c r="AC107" s="129"/>
    </row>
    <row r="108" spans="1:29" ht="17.25" customHeight="1">
      <c r="A108" s="75"/>
      <c r="C108" s="76"/>
      <c r="D108" s="76"/>
      <c r="E108" s="76"/>
      <c r="F108" s="76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111"/>
      <c r="V108" s="111"/>
      <c r="W108" s="111"/>
      <c r="X108" s="111"/>
      <c r="Y108" s="129"/>
      <c r="Z108" s="129"/>
      <c r="AA108" s="129"/>
      <c r="AB108" s="129"/>
      <c r="AC108" s="129"/>
    </row>
    <row r="109" spans="1:29" ht="17.25" customHeight="1">
      <c r="A109" s="75"/>
      <c r="B109" s="120" t="s">
        <v>41</v>
      </c>
      <c r="C109" s="76"/>
      <c r="D109" s="76"/>
      <c r="E109" s="76"/>
      <c r="F109" s="76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111"/>
      <c r="V109" s="111"/>
      <c r="W109" s="111"/>
      <c r="X109" s="111"/>
      <c r="Y109" s="129"/>
      <c r="Z109" s="129"/>
      <c r="AA109" s="129"/>
      <c r="AB109" s="129"/>
      <c r="AC109" s="129"/>
    </row>
    <row r="110" spans="1:29" s="117" customFormat="1" ht="12" customHeight="1">
      <c r="A110" s="223">
        <f>IF('GS'!N19="","",IF('GS'!N19='GS'!L11,'GS'!L27,IF('GS'!N19='GS'!L27,'GS'!L11)))</f>
      </c>
      <c r="B110" s="202">
        <f>IF(A110="","",VLOOKUP(A110,ﾃﾞｰﾀ!$H$4:ﾃﾞｰﾀ!$K$35,2,FALSE))</f>
      </c>
      <c r="C110" s="202">
        <f>IF(A110="","",VLOOKUP(A110,ﾃﾞｰﾀ!$H$4:ﾃﾞｰﾀ!$K$35,3,FALSE))</f>
      </c>
      <c r="D110" s="202">
        <f>IF(A110="","",VLOOKUP(A110,ﾃﾞｰﾀ!$H$4:ﾃﾞｰﾀ!$K$35,4,FALSE))</f>
      </c>
      <c r="E110" s="202">
        <f>IF(C110="","",VLOOKUP(C110,ﾃﾞｰﾀ!$H$4:ﾃﾞｰﾀ!$K$35,3,FALSE))</f>
      </c>
      <c r="F110" s="202">
        <f>IF(D110="","",VLOOKUP(D110,ﾃﾞｰﾀ!$H$4:ﾃﾞｰﾀ!$K$35,3,FALSE))</f>
      </c>
      <c r="G110" s="148"/>
      <c r="H110" s="213"/>
      <c r="I110" s="213">
        <f>IF(H110="","",VLOOKUP(H110,ﾃﾞｰﾀ!$H$4:ﾃﾞｰﾀ!$K$35,2,FALSE))</f>
      </c>
      <c r="J110" s="11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111"/>
      <c r="V110" s="111"/>
      <c r="W110" s="111"/>
      <c r="X110" s="111"/>
      <c r="Y110" s="129"/>
      <c r="Z110" s="129"/>
      <c r="AA110" s="129"/>
      <c r="AB110" s="129"/>
      <c r="AC110" s="129"/>
    </row>
    <row r="111" spans="1:29" s="117" customFormat="1" ht="12" customHeight="1">
      <c r="A111" s="223"/>
      <c r="B111" s="202">
        <f>IF(A111="","",VLOOKUP(A111,ﾃﾞｰﾀ!$H$4:ﾃﾞｰﾀ!$K$35,2,FALSE))</f>
      </c>
      <c r="C111" s="202">
        <f>IF(B111="","",VLOOKUP(B111,ﾃﾞｰﾀ!$H$4:ﾃﾞｰﾀ!$K$35,2,FALSE))</f>
      </c>
      <c r="D111" s="202">
        <f>IF(C111="","",VLOOKUP(C111,ﾃﾞｰﾀ!$H$4:ﾃﾞｰﾀ!$K$35,2,FALSE))</f>
      </c>
      <c r="E111" s="202">
        <f>IF(D111="","",VLOOKUP(D111,ﾃﾞｰﾀ!$H$4:ﾃﾞｰﾀ!$K$35,2,FALSE))</f>
      </c>
      <c r="F111" s="202">
        <f>IF(E111="","",VLOOKUP(E111,ﾃﾞｰﾀ!$H$4:ﾃﾞｰﾀ!$K$35,2,FALSE))</f>
      </c>
      <c r="G111" s="152"/>
      <c r="H111" s="214"/>
      <c r="I111" s="214"/>
      <c r="J111" s="11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111"/>
      <c r="V111" s="111"/>
      <c r="W111" s="111"/>
      <c r="X111" s="111"/>
      <c r="Y111" s="129"/>
      <c r="Z111" s="129"/>
      <c r="AA111" s="129"/>
      <c r="AB111" s="129"/>
      <c r="AC111" s="129"/>
    </row>
    <row r="112" spans="1:29" s="117" customFormat="1" ht="12" customHeight="1">
      <c r="A112" s="223">
        <f>IF('GS'!N51="","",IF('GS'!N51='GS'!L43,'GS'!L59,IF('GS'!N51='GS'!L59,'GS'!L43)))</f>
      </c>
      <c r="B112" s="202">
        <f>IF(A112="","",VLOOKUP(A112,ﾃﾞｰﾀ!$H$4:ﾃﾞｰﾀ!$K$35,2,FALSE))</f>
      </c>
      <c r="C112" s="202">
        <f>IF(A112="","",VLOOKUP(A112,ﾃﾞｰﾀ!$H$4:ﾃﾞｰﾀ!$K$35,3,FALSE))</f>
      </c>
      <c r="D112" s="202">
        <f>IF(A112="","",VLOOKUP(A112,ﾃﾞｰﾀ!$H$4:ﾃﾞｰﾀ!$K$35,4,FALSE))</f>
      </c>
      <c r="E112" s="202">
        <f>IF(C112="","",VLOOKUP(C112,ﾃﾞｰﾀ!$H$4:ﾃﾞｰﾀ!$K$35,3,FALSE))</f>
      </c>
      <c r="F112" s="202">
        <f>IF(D112="","",VLOOKUP(D112,ﾃﾞｰﾀ!$H$4:ﾃﾞｰﾀ!$K$35,3,FALSE))</f>
      </c>
      <c r="G112" s="150"/>
      <c r="H112" s="85"/>
      <c r="I112" s="85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111"/>
      <c r="V112" s="111"/>
      <c r="W112" s="111"/>
      <c r="X112" s="111"/>
      <c r="Y112" s="129"/>
      <c r="Z112" s="129"/>
      <c r="AA112" s="129"/>
      <c r="AB112" s="129"/>
      <c r="AC112" s="129"/>
    </row>
    <row r="113" spans="1:29" s="117" customFormat="1" ht="12" customHeight="1">
      <c r="A113" s="223"/>
      <c r="B113" s="202">
        <f>IF(A113="","",VLOOKUP(A113,ﾃﾞｰﾀ!$H$4:ﾃﾞｰﾀ!$K$35,2,FALSE))</f>
      </c>
      <c r="C113" s="202">
        <f>IF(B113="","",VLOOKUP(B113,ﾃﾞｰﾀ!$H$4:ﾃﾞｰﾀ!$K$35,2,FALSE))</f>
      </c>
      <c r="D113" s="202">
        <f>IF(C113="","",VLOOKUP(C113,ﾃﾞｰﾀ!$H$4:ﾃﾞｰﾀ!$K$35,2,FALSE))</f>
      </c>
      <c r="E113" s="202">
        <f>IF(D113="","",VLOOKUP(D113,ﾃﾞｰﾀ!$H$4:ﾃﾞｰﾀ!$K$35,2,FALSE))</f>
      </c>
      <c r="F113" s="202">
        <f>IF(E113="","",VLOOKUP(E113,ﾃﾞｰﾀ!$H$4:ﾃﾞｰﾀ!$K$35,2,FALSE))</f>
      </c>
      <c r="G113" s="77"/>
      <c r="H113" s="78"/>
      <c r="I113" s="78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111"/>
      <c r="V113" s="111"/>
      <c r="W113" s="111"/>
      <c r="X113" s="111"/>
      <c r="Y113" s="129"/>
      <c r="Z113" s="129"/>
      <c r="AA113" s="129"/>
      <c r="AB113" s="129"/>
      <c r="AC113" s="129"/>
    </row>
    <row r="114" spans="1:29" s="117" customFormat="1" ht="18" customHeight="1">
      <c r="A114" s="116"/>
      <c r="B114" s="113"/>
      <c r="C114" s="113"/>
      <c r="D114" s="113"/>
      <c r="E114" s="113"/>
      <c r="F114" s="113"/>
      <c r="G114" s="77"/>
      <c r="H114" s="78"/>
      <c r="I114" s="78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111"/>
      <c r="V114" s="111"/>
      <c r="W114" s="111"/>
      <c r="X114" s="111"/>
      <c r="Y114" s="129"/>
      <c r="Z114" s="129"/>
      <c r="AA114" s="129"/>
      <c r="AB114" s="129"/>
      <c r="AC114" s="129"/>
    </row>
    <row r="115" spans="1:29" s="94" customFormat="1" ht="12" customHeight="1">
      <c r="A115" s="87"/>
      <c r="B115" s="120" t="s">
        <v>40</v>
      </c>
      <c r="C115" s="88"/>
      <c r="D115" s="88"/>
      <c r="E115" s="88"/>
      <c r="F115" s="88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134"/>
      <c r="V115" s="134"/>
      <c r="W115" s="134"/>
      <c r="X115" s="134"/>
      <c r="Y115" s="131"/>
      <c r="Z115" s="131"/>
      <c r="AA115" s="131"/>
      <c r="AB115" s="131"/>
      <c r="AC115" s="131"/>
    </row>
    <row r="116" spans="1:29" s="94" customFormat="1" ht="12" customHeight="1">
      <c r="A116" s="87"/>
      <c r="B116" s="88"/>
      <c r="C116" s="88"/>
      <c r="D116" s="77"/>
      <c r="E116" s="226"/>
      <c r="F116" s="210">
        <f>IF(E116="","",VLOOKUP(E116,ﾃﾞｰﾀ!$H$4:ﾃﾞｰﾀ!$K$35,2,FALSE))</f>
      </c>
      <c r="G116" s="210">
        <f>IF(E116="","",VLOOKUP(E116,ﾃﾞｰﾀ!$H$4:ﾃﾞｰﾀ!$K$35,3,FALSE))</f>
      </c>
      <c r="H116" s="210">
        <f>IF(G116="","",VLOOKUP(G116,ﾃﾞｰﾀ!$H$4:ﾃﾞｰﾀ!$K$35,2,FALSE))</f>
      </c>
      <c r="I116" s="197">
        <f>IF(E116="","",VLOOKUP(E116,ﾃﾞｰﾀ!$H$4:ﾃﾞｰﾀ!$K$35,4,FALSE))</f>
      </c>
      <c r="J116" s="197">
        <f>IF(I116="","",VLOOKUP(I116,ﾃﾞｰﾀ!$H$4:ﾃﾞｰﾀ!$K$35,2,FALSE))</f>
      </c>
      <c r="K116" s="197">
        <f>IF(I116="","",VLOOKUP(I116,ﾃﾞｰﾀ!$H$4:ﾃﾞｰﾀ!$K$35,3,FALSE))</f>
      </c>
      <c r="L116" s="197">
        <f>IF(K116="","",VLOOKUP(K116,ﾃﾞｰﾀ!$H$4:ﾃﾞｰﾀ!$K$35,2,FALSE))</f>
      </c>
      <c r="M116" s="148"/>
      <c r="N116" s="213"/>
      <c r="O116" s="213">
        <f>IF(N116="","",VLOOKUP(N116,ﾃﾞｰﾀ!$H$4:ﾃﾞｰﾀ!$K$35,2,FALSE))</f>
      </c>
      <c r="P116" s="86"/>
      <c r="Q116" s="77"/>
      <c r="R116" s="77"/>
      <c r="S116" s="77"/>
      <c r="T116" s="77"/>
      <c r="U116" s="134"/>
      <c r="V116" s="134"/>
      <c r="W116" s="134"/>
      <c r="X116" s="134"/>
      <c r="Y116" s="131"/>
      <c r="Z116" s="131"/>
      <c r="AA116" s="131"/>
      <c r="AB116" s="131"/>
      <c r="AC116" s="131"/>
    </row>
    <row r="117" spans="1:29" s="94" customFormat="1" ht="12" customHeight="1">
      <c r="A117" s="87"/>
      <c r="B117" s="88"/>
      <c r="C117" s="88"/>
      <c r="D117" s="148"/>
      <c r="E117" s="226"/>
      <c r="F117" s="210">
        <f>IF(E117="","",VLOOKUP(E117,ﾃﾞｰﾀ!$H$4:ﾃﾞｰﾀ!$K$35,2,FALSE))</f>
      </c>
      <c r="G117" s="210">
        <f>IF(F117="","",VLOOKUP(F117,ﾃﾞｰﾀ!$H$4:ﾃﾞｰﾀ!$K$35,2,FALSE))</f>
      </c>
      <c r="H117" s="210">
        <f>IF(G117="","",VLOOKUP(G117,ﾃﾞｰﾀ!$H$4:ﾃﾞｰﾀ!$K$35,2,FALSE))</f>
      </c>
      <c r="I117" s="197">
        <f>IF(H117="","",VLOOKUP(H117,ﾃﾞｰﾀ!$H$4:ﾃﾞｰﾀ!$K$35,2,FALSE))</f>
      </c>
      <c r="J117" s="197">
        <f>IF(I117="","",VLOOKUP(I117,ﾃﾞｰﾀ!$H$4:ﾃﾞｰﾀ!$K$35,2,FALSE))</f>
      </c>
      <c r="K117" s="197">
        <f>IF(J117="","",VLOOKUP(J117,ﾃﾞｰﾀ!$H$4:ﾃﾞｰﾀ!$K$35,2,FALSE))</f>
      </c>
      <c r="L117" s="197">
        <f>IF(K117="","",VLOOKUP(K117,ﾃﾞｰﾀ!$H$4:ﾃﾞｰﾀ!$K$35,2,FALSE))</f>
      </c>
      <c r="M117" s="152"/>
      <c r="N117" s="214"/>
      <c r="O117" s="214"/>
      <c r="P117" s="86"/>
      <c r="Q117" s="77"/>
      <c r="R117" s="77"/>
      <c r="S117" s="77"/>
      <c r="T117" s="77"/>
      <c r="U117" s="134"/>
      <c r="V117" s="134"/>
      <c r="W117" s="134"/>
      <c r="X117" s="134"/>
      <c r="Y117" s="131"/>
      <c r="Z117" s="131"/>
      <c r="AA117" s="131"/>
      <c r="AB117" s="131"/>
      <c r="AC117" s="131"/>
    </row>
    <row r="118" spans="1:29" s="94" customFormat="1" ht="12" customHeight="1">
      <c r="A118" s="87"/>
      <c r="B118" s="226"/>
      <c r="C118" s="224">
        <f>IF(B118="","",VLOOKUP(B118,ﾃﾞｰﾀ!$H$4:ﾃﾞｰﾀ!$K$35,2,FALSE))</f>
      </c>
      <c r="D118" s="86"/>
      <c r="E118" s="226"/>
      <c r="F118" s="210">
        <f>IF(E118="","",VLOOKUP(E118,ﾃﾞｰﾀ!$H$4:ﾃﾞｰﾀ!$K$35,2,FALSE))</f>
      </c>
      <c r="G118" s="210">
        <f>IF(E118="","",VLOOKUP(E118,ﾃﾞｰﾀ!$H$4:ﾃﾞｰﾀ!$K$35,3,FALSE))</f>
      </c>
      <c r="H118" s="210">
        <f>IF(G118="","",VLOOKUP(G118,ﾃﾞｰﾀ!$H$4:ﾃﾞｰﾀ!$K$35,2,FALSE))</f>
      </c>
      <c r="I118" s="197">
        <f>IF(E118="","",VLOOKUP(E118,ﾃﾞｰﾀ!$H$4:ﾃﾞｰﾀ!$K$35,4,FALSE))</f>
      </c>
      <c r="J118" s="197">
        <f>IF(I118="","",VLOOKUP(I118,ﾃﾞｰﾀ!$H$4:ﾃﾞｰﾀ!$K$35,2,FALSE))</f>
      </c>
      <c r="K118" s="197">
        <f>IF(I118="","",VLOOKUP(I118,ﾃﾞｰﾀ!$H$4:ﾃﾞｰﾀ!$K$35,3,FALSE))</f>
      </c>
      <c r="L118" s="197">
        <f>IF(K118="","",VLOOKUP(K118,ﾃﾞｰﾀ!$H$4:ﾃﾞｰﾀ!$K$35,2,FALSE))</f>
      </c>
      <c r="M118" s="150"/>
      <c r="N118" s="213"/>
      <c r="O118" s="215"/>
      <c r="P118" s="208"/>
      <c r="Q118" s="206">
        <f>IF(P118="","",VLOOKUP(P118,ﾃﾞｰﾀ!$H$4:ﾃﾞｰﾀ!$K$35,2,FALSE))</f>
      </c>
      <c r="R118" s="77"/>
      <c r="S118" s="77"/>
      <c r="T118" s="77"/>
      <c r="U118" s="134"/>
      <c r="V118" s="134"/>
      <c r="W118" s="134"/>
      <c r="X118" s="134"/>
      <c r="Y118" s="131"/>
      <c r="Z118" s="131"/>
      <c r="AA118" s="131"/>
      <c r="AB118" s="131"/>
      <c r="AC118" s="131"/>
    </row>
    <row r="119" spans="2:29" s="94" customFormat="1" ht="12" customHeight="1">
      <c r="B119" s="207"/>
      <c r="C119" s="225"/>
      <c r="D119" s="97"/>
      <c r="E119" s="226"/>
      <c r="F119" s="210">
        <f>IF(E119="","",VLOOKUP(E119,ﾃﾞｰﾀ!$H$4:ﾃﾞｰﾀ!$K$35,2,FALSE))</f>
      </c>
      <c r="G119" s="210">
        <f>IF(F119="","",VLOOKUP(F119,ﾃﾞｰﾀ!$H$4:ﾃﾞｰﾀ!$K$35,2,FALSE))</f>
      </c>
      <c r="H119" s="210">
        <f>IF(G119="","",VLOOKUP(G119,ﾃﾞｰﾀ!$H$4:ﾃﾞｰﾀ!$K$35,2,FALSE))</f>
      </c>
      <c r="I119" s="197">
        <f>IF(H119="","",VLOOKUP(H119,ﾃﾞｰﾀ!$H$4:ﾃﾞｰﾀ!$K$35,2,FALSE))</f>
      </c>
      <c r="J119" s="197">
        <f>IF(I119="","",VLOOKUP(I119,ﾃﾞｰﾀ!$H$4:ﾃﾞｰﾀ!$K$35,2,FALSE))</f>
      </c>
      <c r="K119" s="197">
        <f>IF(J119="","",VLOOKUP(J119,ﾃﾞｰﾀ!$H$4:ﾃﾞｰﾀ!$K$35,2,FALSE))</f>
      </c>
      <c r="L119" s="197">
        <f>IF(K119="","",VLOOKUP(K119,ﾃﾞｰﾀ!$H$4:ﾃﾞｰﾀ!$K$35,2,FALSE))</f>
      </c>
      <c r="M119" s="86"/>
      <c r="N119" s="82"/>
      <c r="O119" s="151"/>
      <c r="P119" s="209"/>
      <c r="Q119" s="207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2:29" s="94" customFormat="1" ht="12" customHeight="1">
      <c r="B120" s="179"/>
      <c r="C120" s="180"/>
      <c r="D120" s="97"/>
      <c r="E120" s="226"/>
      <c r="F120" s="210">
        <f>IF(E120="","",VLOOKUP(E120,ﾃﾞｰﾀ!$H$4:ﾃﾞｰﾀ!$K$35,2,FALSE))</f>
      </c>
      <c r="G120" s="210">
        <f>IF(E120="","",VLOOKUP(E120,ﾃﾞｰﾀ!$H$4:ﾃﾞｰﾀ!$K$35,3,FALSE))</f>
      </c>
      <c r="H120" s="210">
        <f>IF(G120="","",VLOOKUP(G120,ﾃﾞｰﾀ!$H$4:ﾃﾞｰﾀ!$K$35,2,FALSE))</f>
      </c>
      <c r="I120" s="197">
        <f>IF(E120="","",VLOOKUP(E120,ﾃﾞｰﾀ!$H$4:ﾃﾞｰﾀ!$K$35,4,FALSE))</f>
      </c>
      <c r="J120" s="197">
        <f>IF(I120="","",VLOOKUP(I120,ﾃﾞｰﾀ!$H$4:ﾃﾞｰﾀ!$K$35,2,FALSE))</f>
      </c>
      <c r="K120" s="197">
        <f>IF(I120="","",VLOOKUP(I120,ﾃﾞｰﾀ!$H$4:ﾃﾞｰﾀ!$K$35,3,FALSE))</f>
      </c>
      <c r="L120" s="197">
        <f>IF(K120="","",VLOOKUP(K120,ﾃﾞｰﾀ!$H$4:ﾃﾞｰﾀ!$K$35,2,FALSE))</f>
      </c>
      <c r="M120" s="148"/>
      <c r="N120" s="213"/>
      <c r="O120" s="215">
        <f>IF(N120="","",VLOOKUP(N120,ﾃﾞｰﾀ!$H$4:ﾃﾞｰﾀ!$K$35,2,FALSE))</f>
      </c>
      <c r="P120" s="86"/>
      <c r="Q120" s="77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3:29" s="94" customFormat="1" ht="12" customHeight="1">
      <c r="C121" s="143"/>
      <c r="D121" s="142"/>
      <c r="E121" s="226"/>
      <c r="F121" s="210">
        <f>IF(E121="","",VLOOKUP(E121,ﾃﾞｰﾀ!$H$4:ﾃﾞｰﾀ!$K$35,2,FALSE))</f>
      </c>
      <c r="G121" s="210">
        <f>IF(F121="","",VLOOKUP(F121,ﾃﾞｰﾀ!$H$4:ﾃﾞｰﾀ!$K$35,2,FALSE))</f>
      </c>
      <c r="H121" s="210">
        <f>IF(G121="","",VLOOKUP(G121,ﾃﾞｰﾀ!$H$4:ﾃﾞｰﾀ!$K$35,2,FALSE))</f>
      </c>
      <c r="I121" s="197">
        <f>IF(H121="","",VLOOKUP(H121,ﾃﾞｰﾀ!$H$4:ﾃﾞｰﾀ!$K$35,2,FALSE))</f>
      </c>
      <c r="J121" s="197">
        <f>IF(I121="","",VLOOKUP(I121,ﾃﾞｰﾀ!$H$4:ﾃﾞｰﾀ!$K$35,2,FALSE))</f>
      </c>
      <c r="K121" s="197">
        <f>IF(J121="","",VLOOKUP(J121,ﾃﾞｰﾀ!$H$4:ﾃﾞｰﾀ!$K$35,2,FALSE))</f>
      </c>
      <c r="L121" s="197">
        <f>IF(K121="","",VLOOKUP(K121,ﾃﾞｰﾀ!$H$4:ﾃﾞｰﾀ!$K$35,2,FALSE))</f>
      </c>
      <c r="M121" s="152"/>
      <c r="N121" s="214"/>
      <c r="O121" s="216"/>
      <c r="P121" s="86"/>
      <c r="Q121" s="77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5:29" s="94" customFormat="1" ht="12" customHeight="1">
      <c r="E122" s="226"/>
      <c r="F122" s="210">
        <f>IF(E122="","",VLOOKUP(E122,ﾃﾞｰﾀ!$H$4:ﾃﾞｰﾀ!$K$35,2,FALSE))</f>
      </c>
      <c r="G122" s="210">
        <f>IF(E122="","",VLOOKUP(E122,ﾃﾞｰﾀ!$H$4:ﾃﾞｰﾀ!$K$35,3,FALSE))</f>
      </c>
      <c r="H122" s="210">
        <f>IF(G122="","",VLOOKUP(G122,ﾃﾞｰﾀ!$H$4:ﾃﾞｰﾀ!$K$35,2,FALSE))</f>
      </c>
      <c r="I122" s="197">
        <f>IF(E122="","",VLOOKUP(E122,ﾃﾞｰﾀ!$H$4:ﾃﾞｰﾀ!$K$35,4,FALSE))</f>
      </c>
      <c r="J122" s="197">
        <f>IF(I122="","",VLOOKUP(I122,ﾃﾞｰﾀ!$H$4:ﾃﾞｰﾀ!$K$35,2,FALSE))</f>
      </c>
      <c r="K122" s="197">
        <f>IF(I122="","",VLOOKUP(I122,ﾃﾞｰﾀ!$H$4:ﾃﾞｰﾀ!$K$35,3,FALSE))</f>
      </c>
      <c r="L122" s="197">
        <f>IF(K122="","",VLOOKUP(K122,ﾃﾞｰﾀ!$H$4:ﾃﾞｰﾀ!$K$35,2,FALSE))</f>
      </c>
      <c r="M122" s="150"/>
      <c r="N122" s="213"/>
      <c r="O122" s="213"/>
      <c r="P122" s="77"/>
      <c r="Q122" s="77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5:29" s="81" customFormat="1" ht="12" customHeight="1">
      <c r="E123" s="226"/>
      <c r="F123" s="210">
        <f>IF(E123="","",VLOOKUP(E123,ﾃﾞｰﾀ!$H$4:ﾃﾞｰﾀ!$K$35,2,FALSE))</f>
      </c>
      <c r="G123" s="210">
        <f>IF(F123="","",VLOOKUP(F123,ﾃﾞｰﾀ!$H$4:ﾃﾞｰﾀ!$K$35,2,FALSE))</f>
      </c>
      <c r="H123" s="210">
        <f>IF(G123="","",VLOOKUP(G123,ﾃﾞｰﾀ!$H$4:ﾃﾞｰﾀ!$K$35,2,FALSE))</f>
      </c>
      <c r="I123" s="197">
        <f>IF(H123="","",VLOOKUP(H123,ﾃﾞｰﾀ!$H$4:ﾃﾞｰﾀ!$K$35,2,FALSE))</f>
      </c>
      <c r="J123" s="197">
        <f>IF(I123="","",VLOOKUP(I123,ﾃﾞｰﾀ!$H$4:ﾃﾞｰﾀ!$K$35,2,FALSE))</f>
      </c>
      <c r="K123" s="197">
        <f>IF(J123="","",VLOOKUP(J123,ﾃﾞｰﾀ!$H$4:ﾃﾞｰﾀ!$K$35,2,FALSE))</f>
      </c>
      <c r="L123" s="197">
        <f>IF(K123="","",VLOOKUP(K123,ﾃﾞｰﾀ!$H$4:ﾃﾞｰﾀ!$K$35,2,FALSE))</f>
      </c>
      <c r="M123" s="77"/>
      <c r="N123" s="78"/>
      <c r="O123" s="78"/>
      <c r="P123" s="77"/>
      <c r="Q123" s="77"/>
      <c r="U123" s="130"/>
      <c r="V123" s="130"/>
      <c r="W123" s="130"/>
      <c r="X123" s="130"/>
      <c r="Y123" s="130"/>
      <c r="Z123" s="130"/>
      <c r="AA123" s="130"/>
      <c r="AB123" s="130"/>
      <c r="AC123" s="130"/>
    </row>
    <row r="124" spans="21:29" s="169" customFormat="1" ht="13.5">
      <c r="U124" s="170"/>
      <c r="V124" s="170"/>
      <c r="W124" s="170"/>
      <c r="X124" s="170"/>
      <c r="Y124" s="170"/>
      <c r="Z124" s="170"/>
      <c r="AA124" s="170"/>
      <c r="AB124" s="170"/>
      <c r="AC124" s="170"/>
    </row>
    <row r="125" spans="21:29" s="169" customFormat="1" ht="13.5">
      <c r="U125" s="170"/>
      <c r="V125" s="170"/>
      <c r="W125" s="170"/>
      <c r="X125" s="170"/>
      <c r="Y125" s="170"/>
      <c r="Z125" s="170"/>
      <c r="AA125" s="170"/>
      <c r="AB125" s="170"/>
      <c r="AC125" s="170"/>
    </row>
    <row r="126" spans="1:29" ht="20.25" customHeight="1">
      <c r="A126" s="119" t="s">
        <v>56</v>
      </c>
      <c r="C126" s="76"/>
      <c r="D126" s="76"/>
      <c r="E126" s="76"/>
      <c r="F126" s="76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111"/>
      <c r="V126" s="111"/>
      <c r="W126" s="111"/>
      <c r="X126" s="111"/>
      <c r="Y126" s="129"/>
      <c r="Z126" s="129"/>
      <c r="AA126" s="129"/>
      <c r="AB126" s="129"/>
      <c r="AC126" s="129"/>
    </row>
    <row r="127" spans="1:29" ht="12" customHeight="1">
      <c r="A127" s="75"/>
      <c r="C127" s="76"/>
      <c r="D127" s="76"/>
      <c r="E127" s="76"/>
      <c r="F127" s="76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111"/>
      <c r="V127" s="111"/>
      <c r="W127" s="111"/>
      <c r="X127" s="111"/>
      <c r="Y127" s="129"/>
      <c r="Z127" s="129"/>
      <c r="AA127" s="129"/>
      <c r="AB127" s="129"/>
      <c r="AC127" s="129"/>
    </row>
    <row r="128" spans="1:29" ht="17.25" customHeight="1">
      <c r="A128" s="75"/>
      <c r="B128" s="120" t="s">
        <v>41</v>
      </c>
      <c r="C128" s="76"/>
      <c r="D128" s="76"/>
      <c r="E128" s="76"/>
      <c r="F128" s="76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111"/>
      <c r="V128" s="111"/>
      <c r="W128" s="111"/>
      <c r="X128" s="111"/>
      <c r="Y128" s="129"/>
      <c r="Z128" s="129"/>
      <c r="AA128" s="129"/>
      <c r="AB128" s="129"/>
      <c r="AC128" s="129"/>
    </row>
    <row r="129" spans="1:29" s="117" customFormat="1" ht="17.25" customHeight="1">
      <c r="A129" s="223">
        <f>IF('男女D'!J38="","",IF('男女D'!J38='男女D'!H34,'男女D'!H42,IF('男女D'!J38='男女D'!H42,'男女D'!H34)))</f>
      </c>
      <c r="B129" s="113">
        <f>IF(A129="","",VLOOKUP(A129,ﾃﾞｰﾀ!$X$40:$AA$55,2,FALSE))</f>
      </c>
      <c r="C129" s="113">
        <f>IF(A129="","",VLOOKUP(A129,ﾃﾞｰﾀ!$X$40:$AA$55,3,FALSE))</f>
      </c>
      <c r="D129" s="223">
        <f>IF(A129="","",VLOOKUP(A129,ﾃﾞｰﾀ!$X$40:$AA$55,4,FALSE))</f>
      </c>
      <c r="E129" s="223">
        <f>IF(C129="","",VLOOKUP(C129,ﾃﾞｰﾀ!$X$40:$AA$55,3,FALSE))</f>
      </c>
      <c r="F129" s="223">
        <f>IF(D129="","",VLOOKUP(D129,ﾃﾞｰﾀ!$X$40:$AA$55,3,FALSE))</f>
      </c>
      <c r="G129" s="148"/>
      <c r="H129" s="213"/>
      <c r="I129" s="85">
        <f>IF(H129="","",VLOOKUP(H129,ﾃﾞｰﾀ!$X$40:$AA$55,2,FALSE))</f>
      </c>
      <c r="J129" s="11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111"/>
      <c r="V129" s="111"/>
      <c r="W129" s="111"/>
      <c r="X129" s="111"/>
      <c r="Y129" s="129"/>
      <c r="Z129" s="129"/>
      <c r="AA129" s="129"/>
      <c r="AB129" s="129"/>
      <c r="AC129" s="129"/>
    </row>
    <row r="130" spans="1:29" s="117" customFormat="1" ht="17.25" customHeight="1">
      <c r="A130" s="223"/>
      <c r="B130" s="113">
        <f>IF(A129="","",VLOOKUP(A129,ﾃﾞｰﾀ!$AB$40:$AE$55,2,FALSE))</f>
      </c>
      <c r="C130" s="113">
        <f>IF(A129="","",VLOOKUP(A129,ﾃﾞｰﾀ!$AB$40:$AE$55,3,FALSE))</f>
      </c>
      <c r="D130" s="223">
        <f>IF(A129="","",VLOOKUP(A129,ﾃﾞｰﾀ!$AB$40:$AE$55,4,FALSE))</f>
      </c>
      <c r="E130" s="223">
        <f>IF(C129="","",VLOOKUP(C129,ﾃﾞｰﾀ!$AB$40:$AE$55,3,FALSE))</f>
      </c>
      <c r="F130" s="223">
        <f>IF(D129="","",VLOOKUP(D129,ﾃﾞｰﾀ!$AB$40:$AE$55,3,FALSE))</f>
      </c>
      <c r="G130" s="152"/>
      <c r="H130" s="214"/>
      <c r="I130" s="157">
        <f>IF(H129="","",VLOOKUP(H129,ﾃﾞｰﾀ!$AB$40:$AE$55,2,FALSE))</f>
      </c>
      <c r="J130" s="11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111"/>
      <c r="V130" s="111"/>
      <c r="W130" s="111"/>
      <c r="X130" s="111"/>
      <c r="Y130" s="129"/>
      <c r="Z130" s="129"/>
      <c r="AA130" s="129"/>
      <c r="AB130" s="129"/>
      <c r="AC130" s="129"/>
    </row>
    <row r="131" spans="1:29" s="117" customFormat="1" ht="17.25" customHeight="1">
      <c r="A131" s="223">
        <f>IF('男女D'!L38="","",IF('男女D'!L38='男女D'!N34,'男女D'!N42,IF('男女D'!L38='男女D'!N42,'男女D'!N34)))</f>
      </c>
      <c r="B131" s="113">
        <f>IF(A131="","",VLOOKUP(A131,ﾃﾞｰﾀ!$X$40:$AA$55,2,FALSE))</f>
      </c>
      <c r="C131" s="113">
        <f>IF(A131="","",VLOOKUP(A131,ﾃﾞｰﾀ!$X$40:$AA$55,3,FALSE))</f>
      </c>
      <c r="D131" s="223">
        <f>IF(A131="","",VLOOKUP(A131,ﾃﾞｰﾀ!$H$4:ﾃﾞｰﾀ!$K$35,4,FALSE))</f>
      </c>
      <c r="E131" s="223"/>
      <c r="F131" s="223"/>
      <c r="G131" s="150"/>
      <c r="H131" s="85"/>
      <c r="I131" s="85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111"/>
      <c r="V131" s="111"/>
      <c r="W131" s="111"/>
      <c r="X131" s="111"/>
      <c r="Y131" s="129"/>
      <c r="Z131" s="129"/>
      <c r="AA131" s="129"/>
      <c r="AB131" s="129"/>
      <c r="AC131" s="129"/>
    </row>
    <row r="132" spans="1:29" s="117" customFormat="1" ht="17.25" customHeight="1">
      <c r="A132" s="223"/>
      <c r="B132" s="113">
        <f>IF(A131="","",VLOOKUP(A131,ﾃﾞｰﾀ!$AB$40:$AE$55,2,FALSE))</f>
      </c>
      <c r="C132" s="113">
        <f>IF(A131="","",VLOOKUP(A131,ﾃﾞｰﾀ!$AB$40:$AE$55,3,FALSE))</f>
      </c>
      <c r="D132" s="223">
        <f>IF(A131="","",VLOOKUP(A131,ﾃﾞｰﾀ!$AB$40:$AE$55,4,FALSE))</f>
      </c>
      <c r="E132" s="223">
        <f>IF(C131="","",VLOOKUP(C131,ﾃﾞｰﾀ!$AB$40:$AE$55,3,FALSE))</f>
      </c>
      <c r="F132" s="223">
        <f>IF(D131="","",VLOOKUP(D131,ﾃﾞｰﾀ!$AB$40:$AE$55,3,FALSE))</f>
      </c>
      <c r="G132" s="77"/>
      <c r="H132" s="78"/>
      <c r="I132" s="78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111"/>
      <c r="V132" s="111"/>
      <c r="W132" s="111"/>
      <c r="X132" s="111"/>
      <c r="Y132" s="129"/>
      <c r="Z132" s="129"/>
      <c r="AA132" s="129"/>
      <c r="AB132" s="129"/>
      <c r="AC132" s="129"/>
    </row>
  </sheetData>
  <mergeCells count="309">
    <mergeCell ref="F122:F123"/>
    <mergeCell ref="B90:B91"/>
    <mergeCell ref="C90:C91"/>
    <mergeCell ref="B118:B119"/>
    <mergeCell ref="E94:E95"/>
    <mergeCell ref="F94:F95"/>
    <mergeCell ref="H129:H130"/>
    <mergeCell ref="A131:A132"/>
    <mergeCell ref="D129:F129"/>
    <mergeCell ref="D130:F130"/>
    <mergeCell ref="A129:A130"/>
    <mergeCell ref="D131:F131"/>
    <mergeCell ref="D132:F132"/>
    <mergeCell ref="H101:H102"/>
    <mergeCell ref="A103:A104"/>
    <mergeCell ref="D101:F101"/>
    <mergeCell ref="D102:F102"/>
    <mergeCell ref="D103:F103"/>
    <mergeCell ref="D104:F104"/>
    <mergeCell ref="G118:H119"/>
    <mergeCell ref="I118:L119"/>
    <mergeCell ref="E116:E117"/>
    <mergeCell ref="F116:F117"/>
    <mergeCell ref="G116:H117"/>
    <mergeCell ref="I116:L117"/>
    <mergeCell ref="E118:E119"/>
    <mergeCell ref="F118:F119"/>
    <mergeCell ref="D59:F60"/>
    <mergeCell ref="D53:F54"/>
    <mergeCell ref="D39:F40"/>
    <mergeCell ref="D41:F42"/>
    <mergeCell ref="D45:F46"/>
    <mergeCell ref="D47:F48"/>
    <mergeCell ref="D11:F12"/>
    <mergeCell ref="D13:F14"/>
    <mergeCell ref="D15:F16"/>
    <mergeCell ref="D57:F58"/>
    <mergeCell ref="D35:F36"/>
    <mergeCell ref="D37:F38"/>
    <mergeCell ref="D23:F24"/>
    <mergeCell ref="D25:F26"/>
    <mergeCell ref="D19:F20"/>
    <mergeCell ref="D21:F22"/>
    <mergeCell ref="D5:F6"/>
    <mergeCell ref="F90:F91"/>
    <mergeCell ref="F92:F93"/>
    <mergeCell ref="E92:E93"/>
    <mergeCell ref="D65:F66"/>
    <mergeCell ref="D67:F68"/>
    <mergeCell ref="D61:F62"/>
    <mergeCell ref="D63:F64"/>
    <mergeCell ref="D82:F83"/>
    <mergeCell ref="D84:F85"/>
    <mergeCell ref="I94:L95"/>
    <mergeCell ref="G90:H91"/>
    <mergeCell ref="G92:H93"/>
    <mergeCell ref="I88:L89"/>
    <mergeCell ref="G88:H89"/>
    <mergeCell ref="A112:A113"/>
    <mergeCell ref="B112:B113"/>
    <mergeCell ref="C112:C113"/>
    <mergeCell ref="D112:F113"/>
    <mergeCell ref="B82:B83"/>
    <mergeCell ref="C82:C83"/>
    <mergeCell ref="N122:O122"/>
    <mergeCell ref="B84:B85"/>
    <mergeCell ref="C84:C85"/>
    <mergeCell ref="D110:F111"/>
    <mergeCell ref="E122:E123"/>
    <mergeCell ref="E88:E89"/>
    <mergeCell ref="E90:E91"/>
    <mergeCell ref="F88:F89"/>
    <mergeCell ref="G122:H123"/>
    <mergeCell ref="I122:L123"/>
    <mergeCell ref="A110:A111"/>
    <mergeCell ref="B110:B111"/>
    <mergeCell ref="C110:C111"/>
    <mergeCell ref="C118:C119"/>
    <mergeCell ref="E120:E121"/>
    <mergeCell ref="F120:F121"/>
    <mergeCell ref="G120:H121"/>
    <mergeCell ref="I120:L121"/>
    <mergeCell ref="A63:A64"/>
    <mergeCell ref="A65:A66"/>
    <mergeCell ref="A67:A68"/>
    <mergeCell ref="A101:A102"/>
    <mergeCell ref="A82:A83"/>
    <mergeCell ref="A84:A85"/>
    <mergeCell ref="A1:Q1"/>
    <mergeCell ref="A55:A56"/>
    <mergeCell ref="A57:A58"/>
    <mergeCell ref="A59:A60"/>
    <mergeCell ref="A39:A40"/>
    <mergeCell ref="A41:A42"/>
    <mergeCell ref="A43:A44"/>
    <mergeCell ref="A45:A46"/>
    <mergeCell ref="A31:A32"/>
    <mergeCell ref="A33:A34"/>
    <mergeCell ref="A61:A62"/>
    <mergeCell ref="A47:A48"/>
    <mergeCell ref="A49:A50"/>
    <mergeCell ref="A51:A52"/>
    <mergeCell ref="A53:A54"/>
    <mergeCell ref="A35:A36"/>
    <mergeCell ref="A37:A38"/>
    <mergeCell ref="B67:B68"/>
    <mergeCell ref="C67:C68"/>
    <mergeCell ref="B63:B64"/>
    <mergeCell ref="C63:C64"/>
    <mergeCell ref="B65:B66"/>
    <mergeCell ref="C65:C66"/>
    <mergeCell ref="B59:B60"/>
    <mergeCell ref="C59:C60"/>
    <mergeCell ref="A15:A16"/>
    <mergeCell ref="A17:A18"/>
    <mergeCell ref="A19:A20"/>
    <mergeCell ref="A21:A22"/>
    <mergeCell ref="A23:A24"/>
    <mergeCell ref="A25:A26"/>
    <mergeCell ref="A27:A28"/>
    <mergeCell ref="A29:A30"/>
    <mergeCell ref="B61:B62"/>
    <mergeCell ref="C61:C62"/>
    <mergeCell ref="C53:C54"/>
    <mergeCell ref="B55:B56"/>
    <mergeCell ref="C55:C56"/>
    <mergeCell ref="B57:B58"/>
    <mergeCell ref="C57:C58"/>
    <mergeCell ref="B41:B42"/>
    <mergeCell ref="C41:C42"/>
    <mergeCell ref="D55:F56"/>
    <mergeCell ref="B49:B50"/>
    <mergeCell ref="C49:C50"/>
    <mergeCell ref="B51:B52"/>
    <mergeCell ref="C51:C52"/>
    <mergeCell ref="D49:F50"/>
    <mergeCell ref="D51:F52"/>
    <mergeCell ref="B53:B54"/>
    <mergeCell ref="B39:B40"/>
    <mergeCell ref="C39:C40"/>
    <mergeCell ref="B35:B36"/>
    <mergeCell ref="C35:C36"/>
    <mergeCell ref="B37:B38"/>
    <mergeCell ref="C37:C38"/>
    <mergeCell ref="B31:B32"/>
    <mergeCell ref="C31:C32"/>
    <mergeCell ref="B33:B34"/>
    <mergeCell ref="C33:C34"/>
    <mergeCell ref="B25:B26"/>
    <mergeCell ref="C25:C26"/>
    <mergeCell ref="D31:F32"/>
    <mergeCell ref="D33:F34"/>
    <mergeCell ref="B27:B28"/>
    <mergeCell ref="C27:C28"/>
    <mergeCell ref="B29:B30"/>
    <mergeCell ref="C29:C30"/>
    <mergeCell ref="D27:F28"/>
    <mergeCell ref="D29:F30"/>
    <mergeCell ref="B19:B20"/>
    <mergeCell ref="C19:C20"/>
    <mergeCell ref="B21:B22"/>
    <mergeCell ref="C21:C22"/>
    <mergeCell ref="B23:B24"/>
    <mergeCell ref="C23:C24"/>
    <mergeCell ref="D7:F8"/>
    <mergeCell ref="A7:A8"/>
    <mergeCell ref="B7:B8"/>
    <mergeCell ref="B9:B10"/>
    <mergeCell ref="A9:A10"/>
    <mergeCell ref="C7:C8"/>
    <mergeCell ref="C9:C10"/>
    <mergeCell ref="D9:F10"/>
    <mergeCell ref="A11:A12"/>
    <mergeCell ref="A5:A6"/>
    <mergeCell ref="B5:B6"/>
    <mergeCell ref="C5:C6"/>
    <mergeCell ref="C11:C12"/>
    <mergeCell ref="B11:B12"/>
    <mergeCell ref="C47:C48"/>
    <mergeCell ref="H31:I31"/>
    <mergeCell ref="D43:F44"/>
    <mergeCell ref="J9:K9"/>
    <mergeCell ref="H11:I11"/>
    <mergeCell ref="H21:H22"/>
    <mergeCell ref="I21:I22"/>
    <mergeCell ref="J23:J24"/>
    <mergeCell ref="K23:K24"/>
    <mergeCell ref="H25:H26"/>
    <mergeCell ref="A13:A14"/>
    <mergeCell ref="B15:B16"/>
    <mergeCell ref="H23:I23"/>
    <mergeCell ref="H19:I19"/>
    <mergeCell ref="B13:B14"/>
    <mergeCell ref="C13:C14"/>
    <mergeCell ref="C15:C16"/>
    <mergeCell ref="B17:B18"/>
    <mergeCell ref="C17:C18"/>
    <mergeCell ref="D17:F18"/>
    <mergeCell ref="H47:I47"/>
    <mergeCell ref="K47:K48"/>
    <mergeCell ref="J65:K65"/>
    <mergeCell ref="J57:K57"/>
    <mergeCell ref="H55:I55"/>
    <mergeCell ref="J49:K49"/>
    <mergeCell ref="H51:I51"/>
    <mergeCell ref="H53:H54"/>
    <mergeCell ref="I53:I54"/>
    <mergeCell ref="J55:J56"/>
    <mergeCell ref="J41:K41"/>
    <mergeCell ref="L61:M61"/>
    <mergeCell ref="H59:I59"/>
    <mergeCell ref="L43:L44"/>
    <mergeCell ref="M43:M44"/>
    <mergeCell ref="I41:I42"/>
    <mergeCell ref="H41:H42"/>
    <mergeCell ref="J47:J48"/>
    <mergeCell ref="H43:I43"/>
    <mergeCell ref="L45:M45"/>
    <mergeCell ref="O2:Q2"/>
    <mergeCell ref="J33:K33"/>
    <mergeCell ref="L13:M13"/>
    <mergeCell ref="H15:I15"/>
    <mergeCell ref="J17:K17"/>
    <mergeCell ref="H7:I7"/>
    <mergeCell ref="N21:O21"/>
    <mergeCell ref="J25:K25"/>
    <mergeCell ref="H27:I27"/>
    <mergeCell ref="L29:M29"/>
    <mergeCell ref="D2:M2"/>
    <mergeCell ref="H63:I63"/>
    <mergeCell ref="H5:H6"/>
    <mergeCell ref="I5:I6"/>
    <mergeCell ref="J7:J8"/>
    <mergeCell ref="K7:K8"/>
    <mergeCell ref="L11:L12"/>
    <mergeCell ref="M11:M12"/>
    <mergeCell ref="I25:I26"/>
    <mergeCell ref="H29:H30"/>
    <mergeCell ref="H67:I67"/>
    <mergeCell ref="B43:B44"/>
    <mergeCell ref="C43:C44"/>
    <mergeCell ref="B45:B46"/>
    <mergeCell ref="C45:C46"/>
    <mergeCell ref="B47:B48"/>
    <mergeCell ref="H45:H46"/>
    <mergeCell ref="I45:I46"/>
    <mergeCell ref="H49:H50"/>
    <mergeCell ref="I49:I50"/>
    <mergeCell ref="N19:N20"/>
    <mergeCell ref="O19:O20"/>
    <mergeCell ref="H9:H10"/>
    <mergeCell ref="I9:I10"/>
    <mergeCell ref="H13:H14"/>
    <mergeCell ref="I13:I14"/>
    <mergeCell ref="K15:K16"/>
    <mergeCell ref="J15:J16"/>
    <mergeCell ref="H17:H18"/>
    <mergeCell ref="I17:I18"/>
    <mergeCell ref="Q35:Q36"/>
    <mergeCell ref="H37:H38"/>
    <mergeCell ref="I37:I38"/>
    <mergeCell ref="I29:I30"/>
    <mergeCell ref="J31:J32"/>
    <mergeCell ref="K31:K32"/>
    <mergeCell ref="H33:H34"/>
    <mergeCell ref="I33:I34"/>
    <mergeCell ref="J39:J40"/>
    <mergeCell ref="K39:K40"/>
    <mergeCell ref="H39:I39"/>
    <mergeCell ref="P35:P36"/>
    <mergeCell ref="H35:I35"/>
    <mergeCell ref="O51:O52"/>
    <mergeCell ref="L59:L60"/>
    <mergeCell ref="M59:M60"/>
    <mergeCell ref="N53:O53"/>
    <mergeCell ref="H61:H62"/>
    <mergeCell ref="I61:I62"/>
    <mergeCell ref="K55:K56"/>
    <mergeCell ref="N51:N52"/>
    <mergeCell ref="L27:L28"/>
    <mergeCell ref="M27:M28"/>
    <mergeCell ref="I82:I83"/>
    <mergeCell ref="H82:H83"/>
    <mergeCell ref="K63:K64"/>
    <mergeCell ref="J63:J64"/>
    <mergeCell ref="H65:H66"/>
    <mergeCell ref="I65:I66"/>
    <mergeCell ref="H57:H58"/>
    <mergeCell ref="I57:I58"/>
    <mergeCell ref="N88:N89"/>
    <mergeCell ref="N92:N93"/>
    <mergeCell ref="O92:O93"/>
    <mergeCell ref="O88:O89"/>
    <mergeCell ref="N90:O90"/>
    <mergeCell ref="Q90:Q91"/>
    <mergeCell ref="I110:I111"/>
    <mergeCell ref="H110:H111"/>
    <mergeCell ref="N116:N117"/>
    <mergeCell ref="O116:O117"/>
    <mergeCell ref="P90:P91"/>
    <mergeCell ref="N94:O94"/>
    <mergeCell ref="G94:H95"/>
    <mergeCell ref="I90:L91"/>
    <mergeCell ref="I92:L93"/>
    <mergeCell ref="Q118:Q119"/>
    <mergeCell ref="P118:P119"/>
    <mergeCell ref="N120:N121"/>
    <mergeCell ref="O120:O121"/>
    <mergeCell ref="N118:O11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SheetLayoutView="100" workbookViewId="0" topLeftCell="A1">
      <selection activeCell="X39" sqref="X39"/>
    </sheetView>
  </sheetViews>
  <sheetFormatPr defaultColWidth="9.00390625" defaultRowHeight="15.75" customHeight="1"/>
  <cols>
    <col min="1" max="1" width="2.50390625" style="94" customWidth="1"/>
    <col min="2" max="3" width="5.25390625" style="94" customWidth="1"/>
    <col min="4" max="4" width="13.875" style="94" customWidth="1"/>
    <col min="5" max="5" width="3.75390625" style="94" customWidth="1"/>
    <col min="6" max="6" width="1.25" style="94" customWidth="1"/>
    <col min="7" max="7" width="4.625" style="94" customWidth="1"/>
    <col min="8" max="8" width="1.25" style="94" customWidth="1"/>
    <col min="9" max="9" width="4.625" style="94" customWidth="1"/>
    <col min="10" max="10" width="1.25" style="94" customWidth="1"/>
    <col min="11" max="11" width="4.625" style="94" customWidth="1"/>
    <col min="12" max="12" width="1.25" style="94" customWidth="1"/>
    <col min="13" max="13" width="4.625" style="94" customWidth="1"/>
    <col min="14" max="14" width="1.25" style="94" customWidth="1"/>
    <col min="15" max="15" width="4.625" style="94" customWidth="1"/>
    <col min="16" max="16" width="1.25" style="94" customWidth="1"/>
    <col min="17" max="17" width="4.625" style="94" customWidth="1"/>
    <col min="18" max="18" width="3.75390625" style="94" customWidth="1"/>
    <col min="19" max="19" width="5.25390625" style="97" customWidth="1"/>
    <col min="20" max="20" width="5.25390625" style="94" customWidth="1"/>
    <col min="21" max="21" width="13.875" style="94" customWidth="1"/>
    <col min="22" max="22" width="2.50390625" style="94" customWidth="1"/>
    <col min="23" max="16384" width="9.00390625" style="94" customWidth="1"/>
  </cols>
  <sheetData>
    <row r="1" spans="1:23" ht="18.75">
      <c r="A1" s="204" t="s">
        <v>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89"/>
    </row>
    <row r="2" spans="3:22" ht="15.75" customHeight="1">
      <c r="C2" s="95"/>
      <c r="J2" s="96"/>
      <c r="K2" s="96"/>
      <c r="L2" s="96"/>
      <c r="M2" s="96"/>
      <c r="S2" s="94"/>
      <c r="V2" s="99" t="s">
        <v>75</v>
      </c>
    </row>
    <row r="3" spans="3:22" ht="15.75" customHeight="1">
      <c r="C3" s="95"/>
      <c r="J3" s="96"/>
      <c r="K3" s="96"/>
      <c r="L3" s="96"/>
      <c r="M3" s="96"/>
      <c r="V3" s="110" t="s">
        <v>36</v>
      </c>
    </row>
    <row r="4" spans="1:23" ht="15.75" customHeight="1">
      <c r="A4" s="243" t="s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98"/>
    </row>
    <row r="5" spans="5:19" s="98" customFormat="1" ht="15.75" customHeight="1">
      <c r="E5" s="99" t="s">
        <v>21</v>
      </c>
      <c r="G5" s="99" t="s">
        <v>71</v>
      </c>
      <c r="I5" s="99" t="s">
        <v>35</v>
      </c>
      <c r="J5" s="244" t="s">
        <v>22</v>
      </c>
      <c r="K5" s="244"/>
      <c r="L5" s="244"/>
      <c r="M5" s="244"/>
      <c r="N5" s="96" t="s">
        <v>35</v>
      </c>
      <c r="P5" s="96" t="s">
        <v>71</v>
      </c>
      <c r="R5" s="96" t="s">
        <v>21</v>
      </c>
      <c r="S5" s="100"/>
    </row>
    <row r="7" spans="1:22" ht="15.75" customHeight="1">
      <c r="A7" s="233">
        <v>1</v>
      </c>
      <c r="B7" s="171" t="str">
        <f>ﾃﾞｰﾀ!P4</f>
        <v>小田原</v>
      </c>
      <c r="C7" s="171" t="str">
        <f>ﾃﾞｰﾀ!Q4</f>
        <v>敦志</v>
      </c>
      <c r="D7" s="171" t="str">
        <f>ﾃﾞｰﾀ!R4</f>
        <v>(福・守恒小6）</v>
      </c>
      <c r="E7" s="141"/>
      <c r="F7" s="229"/>
      <c r="G7" s="158">
        <f>IF(F7="","",VLOOKUP(F7,ﾃﾞｰﾀ!$O$40:$R$55,2,FALSE))</f>
      </c>
      <c r="H7" s="103"/>
      <c r="I7" s="103"/>
      <c r="J7" s="103"/>
      <c r="K7" s="234"/>
      <c r="L7" s="241">
        <f>IF(K7="","",VLOOKUP(K7,ﾃﾞｰﾀ!$O$40:$R$55,2,FALSE))</f>
      </c>
      <c r="M7" s="241">
        <f>IF(L7="","",VLOOKUP(L7,ﾃﾞｰﾀ!$O$40:$R$55,2,FALSE))</f>
      </c>
      <c r="N7" s="103"/>
      <c r="O7" s="103"/>
      <c r="P7" s="229"/>
      <c r="Q7" s="105">
        <f>IF(P7="","",VLOOKUP(P7,ﾃﾞｰﾀ!$O$40:$R$55,2,FALSE))</f>
      </c>
      <c r="R7" s="141"/>
      <c r="S7" s="158" t="str">
        <f>ﾃﾞｰﾀ!P20</f>
        <v>鮫島</v>
      </c>
      <c r="T7" s="158" t="str">
        <f>ﾃﾞｰﾀ!Q20</f>
        <v>隼人</v>
      </c>
      <c r="U7" s="158" t="str">
        <f>ﾃﾞｰﾀ!R20</f>
        <v>(長･長崎大附小6)</v>
      </c>
      <c r="V7" s="234">
        <v>9</v>
      </c>
    </row>
    <row r="8" spans="1:22" ht="15.75" customHeight="1">
      <c r="A8" s="233"/>
      <c r="B8" s="171" t="str">
        <f>ﾃﾞｰﾀ!P5</f>
        <v>南里</v>
      </c>
      <c r="C8" s="171" t="str">
        <f>ﾃﾞｰﾀ!Q5</f>
        <v>直</v>
      </c>
      <c r="D8" s="171" t="str">
        <f>ﾃﾞｰﾀ!R5</f>
        <v>(福･宇美小6)</v>
      </c>
      <c r="E8" s="146"/>
      <c r="F8" s="240"/>
      <c r="G8" s="159">
        <f>IF(F7="","",VLOOKUP(F7,ﾃﾞｰﾀ!$S$40:$W$55,2,FALSE))</f>
      </c>
      <c r="H8" s="103"/>
      <c r="I8" s="103"/>
      <c r="J8" s="103"/>
      <c r="K8" s="234"/>
      <c r="L8" s="241">
        <f>IF(K7="","",VLOOKUP(K7,ﾃﾞｰﾀ!$S$40:$W$55,2,FALSE))</f>
      </c>
      <c r="M8" s="241">
        <f>IF(L7="","",VLOOKUP(L7,ﾃﾞｰﾀ!$S$40:$W$55,2,FALSE))</f>
      </c>
      <c r="N8" s="103"/>
      <c r="O8" s="103"/>
      <c r="P8" s="230"/>
      <c r="Q8" s="161">
        <f>IF(P7="","",VLOOKUP(P7,ﾃﾞｰﾀ!$S$40:$W$55,2,FALSE))</f>
      </c>
      <c r="R8" s="106"/>
      <c r="S8" s="158" t="str">
        <f>ﾃﾞｰﾀ!P21</f>
        <v>平井</v>
      </c>
      <c r="T8" s="158" t="str">
        <f>ﾃﾞｰﾀ!Q21</f>
        <v>尚輝</v>
      </c>
      <c r="U8" s="158" t="str">
        <f>ﾃﾞｰﾀ!R21</f>
        <v>(長･長崎大附小6)</v>
      </c>
      <c r="V8" s="234"/>
    </row>
    <row r="9" spans="1:22" ht="15.75" customHeight="1">
      <c r="A9" s="233">
        <v>2</v>
      </c>
      <c r="B9" s="171" t="str">
        <f>ﾃﾞｰﾀ!P6</f>
        <v>佐藤</v>
      </c>
      <c r="C9" s="171" t="str">
        <f>ﾃﾞｰﾀ!Q6</f>
        <v>宏太</v>
      </c>
      <c r="D9" s="171" t="str">
        <f>ﾃﾞｰﾀ!R6</f>
        <v>(宮・岡富小6）</v>
      </c>
      <c r="E9" s="147"/>
      <c r="F9" s="227"/>
      <c r="G9" s="228"/>
      <c r="H9" s="231"/>
      <c r="I9" s="105">
        <f>IF(H9="","",VLOOKUP(H9,ﾃﾞｰﾀ!$O$40:$R$55,2,FALSE))</f>
      </c>
      <c r="J9" s="103"/>
      <c r="K9" s="185"/>
      <c r="L9" s="242"/>
      <c r="M9" s="242"/>
      <c r="N9" s="229"/>
      <c r="O9" s="160">
        <f>IF(N9="","",VLOOKUP(N9,ﾃﾞｰﾀ!$O$40:$R$55,2,FALSE))</f>
      </c>
      <c r="P9" s="227"/>
      <c r="Q9" s="228"/>
      <c r="R9" s="141"/>
      <c r="S9" s="158" t="str">
        <f>ﾃﾞｰﾀ!P22</f>
        <v>大塚</v>
      </c>
      <c r="T9" s="158" t="str">
        <f>ﾃﾞｰﾀ!Q22</f>
        <v>陽平</v>
      </c>
      <c r="U9" s="158" t="str">
        <f>ﾃﾞｰﾀ!R22</f>
        <v>(熊･湯出小5)</v>
      </c>
      <c r="V9" s="234">
        <v>10</v>
      </c>
    </row>
    <row r="10" spans="1:22" ht="15.75" customHeight="1">
      <c r="A10" s="233"/>
      <c r="B10" s="171" t="str">
        <f>ﾃﾞｰﾀ!P7</f>
        <v>染矢</v>
      </c>
      <c r="C10" s="171" t="str">
        <f>ﾃﾞｰﾀ!Q7</f>
        <v>和隆</v>
      </c>
      <c r="D10" s="171" t="str">
        <f>ﾃﾞｰﾀ!R7</f>
        <v>(宮･延岡西小5)</v>
      </c>
      <c r="E10" s="109"/>
      <c r="F10" s="107"/>
      <c r="G10" s="145"/>
      <c r="H10" s="232"/>
      <c r="I10" s="159">
        <f>IF(H9="","",VLOOKUP(H9,ﾃﾞｰﾀ!$S$40:$W$55,2,FALSE))</f>
      </c>
      <c r="J10" s="103"/>
      <c r="K10" s="145"/>
      <c r="L10" s="103"/>
      <c r="M10" s="103"/>
      <c r="N10" s="230"/>
      <c r="O10" s="161">
        <f>IF(N9="","",VLOOKUP(N9,ﾃﾞｰﾀ!$S$40:$W$55,2,FALSE))</f>
      </c>
      <c r="P10" s="107"/>
      <c r="Q10" s="107"/>
      <c r="R10" s="109"/>
      <c r="S10" s="158" t="str">
        <f>ﾃﾞｰﾀ!P23</f>
        <v>成松</v>
      </c>
      <c r="T10" s="158" t="str">
        <f>ﾃﾞｰﾀ!Q23</f>
        <v>智希</v>
      </c>
      <c r="U10" s="158" t="str">
        <f>ﾃﾞｰﾀ!R23</f>
        <v>(熊･西原小5)</v>
      </c>
      <c r="V10" s="234"/>
    </row>
    <row r="11" spans="1:22" ht="15.75" customHeight="1">
      <c r="A11" s="233">
        <v>3</v>
      </c>
      <c r="B11" s="171" t="str">
        <f>ﾃﾞｰﾀ!P8</f>
        <v>内田</v>
      </c>
      <c r="C11" s="171" t="str">
        <f>ﾃﾞｰﾀ!Q8</f>
        <v>浩史</v>
      </c>
      <c r="D11" s="171" t="str">
        <f>ﾃﾞｰﾀ!R8</f>
        <v>(大・境川小6）</v>
      </c>
      <c r="E11" s="141"/>
      <c r="F11" s="229"/>
      <c r="G11" s="160">
        <f>IF(F11="","",VLOOKUP(F11,ﾃﾞｰﾀ!$O$40:$R$55,2,FALSE))</f>
      </c>
      <c r="H11" s="227"/>
      <c r="I11" s="228"/>
      <c r="J11" s="103"/>
      <c r="K11" s="145"/>
      <c r="L11" s="103"/>
      <c r="M11" s="145"/>
      <c r="N11" s="227"/>
      <c r="O11" s="228"/>
      <c r="P11" s="231"/>
      <c r="Q11" s="158">
        <f>IF(P11="","",VLOOKUP(P11,ﾃﾞｰﾀ!$O$40:$R$55,2,FALSE))</f>
      </c>
      <c r="R11" s="141"/>
      <c r="S11" s="158" t="str">
        <f>ﾃﾞｰﾀ!P24</f>
        <v>齊藤</v>
      </c>
      <c r="T11" s="158" t="str">
        <f>ﾃﾞｰﾀ!Q24</f>
        <v>直紀</v>
      </c>
      <c r="U11" s="158" t="str">
        <f>ﾃﾞｰﾀ!R24</f>
        <v>(鹿･重富小6) </v>
      </c>
      <c r="V11" s="234">
        <v>11</v>
      </c>
    </row>
    <row r="12" spans="1:22" ht="15.75" customHeight="1">
      <c r="A12" s="233"/>
      <c r="B12" s="171" t="str">
        <f>ﾃﾞｰﾀ!P9</f>
        <v>野口</v>
      </c>
      <c r="C12" s="171" t="str">
        <f>ﾃﾞｰﾀ!Q9</f>
        <v>涼</v>
      </c>
      <c r="D12" s="171" t="str">
        <f>ﾃﾞｰﾀ!R9</f>
        <v>(大・大分大附小6）</v>
      </c>
      <c r="E12" s="146"/>
      <c r="F12" s="240"/>
      <c r="G12" s="161">
        <f>IF(F11="","",VLOOKUP(F11,ﾃﾞｰﾀ!$S$40:$W$55,2,FALSE))</f>
      </c>
      <c r="H12" s="107"/>
      <c r="I12" s="145"/>
      <c r="J12" s="103"/>
      <c r="K12" s="145"/>
      <c r="L12" s="103"/>
      <c r="M12" s="145"/>
      <c r="N12" s="107"/>
      <c r="O12" s="145"/>
      <c r="P12" s="232"/>
      <c r="Q12" s="161">
        <f>IF(P11="","",VLOOKUP(P11,ﾃﾞｰﾀ!$S$40:$W$55,2,FALSE))</f>
      </c>
      <c r="R12" s="106"/>
      <c r="S12" s="158" t="str">
        <f>ﾃﾞｰﾀ!P25</f>
        <v>北村</v>
      </c>
      <c r="T12" s="158" t="str">
        <f>ﾃﾞｰﾀ!Q25</f>
        <v>翔太</v>
      </c>
      <c r="U12" s="158" t="str">
        <f>ﾃﾞｰﾀ!R25</f>
        <v>(鹿･加治木小6) </v>
      </c>
      <c r="V12" s="234"/>
    </row>
    <row r="13" spans="1:22" ht="15.75" customHeight="1">
      <c r="A13" s="233">
        <v>4</v>
      </c>
      <c r="B13" s="171" t="str">
        <f>ﾃﾞｰﾀ!P10</f>
        <v>田島</v>
      </c>
      <c r="C13" s="171" t="str">
        <f>ﾃﾞｰﾀ!Q10</f>
        <v>義大</v>
      </c>
      <c r="D13" s="171" t="str">
        <f>ﾃﾞｰﾀ!R10</f>
        <v>(長･長崎大附小6)</v>
      </c>
      <c r="E13" s="147"/>
      <c r="F13" s="227"/>
      <c r="G13" s="238"/>
      <c r="H13" s="107"/>
      <c r="I13" s="145"/>
      <c r="J13" s="231"/>
      <c r="K13" s="160">
        <f>IF(J13="","",VLOOKUP(J13,ﾃﾞｰﾀ!$O$40:$R$55,2,FALSE))</f>
      </c>
      <c r="L13" s="231"/>
      <c r="M13" s="160">
        <f>IF(L13="","",VLOOKUP(L13,ﾃﾞｰﾀ!$O$40:$R$55,2,FALSE))</f>
      </c>
      <c r="N13" s="107"/>
      <c r="O13" s="107"/>
      <c r="P13" s="238"/>
      <c r="Q13" s="228"/>
      <c r="R13" s="141"/>
      <c r="S13" s="158" t="str">
        <f>ﾃﾞｰﾀ!P26</f>
        <v>徳田</v>
      </c>
      <c r="T13" s="158" t="str">
        <f>ﾃﾞｰﾀ!Q26</f>
        <v>倫太郎</v>
      </c>
      <c r="U13" s="158" t="str">
        <f>ﾃﾞｰﾀ!R26</f>
        <v>(佐・赤松小6）</v>
      </c>
      <c r="V13" s="234">
        <v>12</v>
      </c>
    </row>
    <row r="14" spans="1:22" ht="15.75" customHeight="1">
      <c r="A14" s="233"/>
      <c r="B14" s="171" t="str">
        <f>ﾃﾞｰﾀ!P11</f>
        <v>野田</v>
      </c>
      <c r="C14" s="171" t="str">
        <f>ﾃﾞｰﾀ!Q11</f>
        <v>哲平</v>
      </c>
      <c r="D14" s="171" t="str">
        <f>ﾃﾞｰﾀ!R11</f>
        <v>(長・高尾小5）</v>
      </c>
      <c r="E14" s="109"/>
      <c r="F14" s="103"/>
      <c r="G14" s="103"/>
      <c r="H14" s="107"/>
      <c r="I14" s="145"/>
      <c r="J14" s="232"/>
      <c r="K14" s="161">
        <f>IF(J13="","",VLOOKUP(J13,ﾃﾞｰﾀ!$S$40:$W$55,2,FALSE))</f>
      </c>
      <c r="L14" s="232"/>
      <c r="M14" s="161">
        <f>IF(L13="","",VLOOKUP(L13,ﾃﾞｰﾀ!$S$40:$W$55,2,FALSE))</f>
      </c>
      <c r="N14" s="107"/>
      <c r="O14" s="107"/>
      <c r="P14" s="103"/>
      <c r="Q14" s="103"/>
      <c r="R14" s="109"/>
      <c r="S14" s="158" t="str">
        <f>ﾃﾞｰﾀ!P27</f>
        <v>諸隈</v>
      </c>
      <c r="T14" s="158" t="str">
        <f>ﾃﾞｰﾀ!Q27</f>
        <v>裕亮</v>
      </c>
      <c r="U14" s="158" t="str">
        <f>ﾃﾞｰﾀ!R27</f>
        <v>(佐・佐賀大附小5）</v>
      </c>
      <c r="V14" s="234"/>
    </row>
    <row r="15" spans="1:22" ht="15.75" customHeight="1">
      <c r="A15" s="233">
        <v>5</v>
      </c>
      <c r="B15" s="171" t="str">
        <f>ﾃﾞｰﾀ!P12</f>
        <v>池田</v>
      </c>
      <c r="C15" s="171" t="str">
        <f>ﾃﾞｰﾀ!Q12</f>
        <v>智博</v>
      </c>
      <c r="D15" s="171" t="str">
        <f>ﾃﾞｰﾀ!R12</f>
        <v>(佐・久里小6）</v>
      </c>
      <c r="E15" s="141"/>
      <c r="F15" s="229"/>
      <c r="G15" s="105">
        <f>IF(F15="","",VLOOKUP(F15,ﾃﾞｰﾀ!$O$40:$R$55,2,FALSE))</f>
      </c>
      <c r="H15" s="107"/>
      <c r="I15" s="145"/>
      <c r="J15" s="227"/>
      <c r="K15" s="238"/>
      <c r="L15" s="238"/>
      <c r="M15" s="228"/>
      <c r="N15" s="107"/>
      <c r="O15" s="107"/>
      <c r="P15" s="229"/>
      <c r="Q15" s="105">
        <f>IF(P15="","",VLOOKUP(P15,ﾃﾞｰﾀ!$O$40:$R$55,2,FALSE))</f>
      </c>
      <c r="R15" s="141"/>
      <c r="S15" s="158" t="str">
        <f>ﾃﾞｰﾀ!P28</f>
        <v>白水</v>
      </c>
      <c r="T15" s="158" t="str">
        <f>ﾃﾞｰﾀ!Q28</f>
        <v>涼佑</v>
      </c>
      <c r="U15" s="158" t="str">
        <f>ﾃﾞｰﾀ!R28</f>
        <v>(福・水城小6）</v>
      </c>
      <c r="V15" s="234">
        <v>13</v>
      </c>
    </row>
    <row r="16" spans="1:22" ht="15.75" customHeight="1">
      <c r="A16" s="233"/>
      <c r="B16" s="171" t="str">
        <f>ﾃﾞｰﾀ!P13</f>
        <v>吉開</v>
      </c>
      <c r="C16" s="171" t="str">
        <f>ﾃﾞｰﾀ!Q13</f>
        <v>健太</v>
      </c>
      <c r="D16" s="171" t="str">
        <f>ﾃﾞｰﾀ!R13</f>
        <v>(佐・大志小6）</v>
      </c>
      <c r="E16" s="146"/>
      <c r="F16" s="230"/>
      <c r="G16" s="159">
        <f>IF(F15="","",VLOOKUP(F15,ﾃﾞｰﾀ!$S$40:$W$55,2,FALSE))</f>
      </c>
      <c r="H16" s="107"/>
      <c r="I16" s="145"/>
      <c r="J16" s="103"/>
      <c r="K16" s="103"/>
      <c r="L16" s="103"/>
      <c r="M16" s="145"/>
      <c r="N16" s="107"/>
      <c r="O16" s="107"/>
      <c r="P16" s="230"/>
      <c r="Q16" s="161">
        <f>IF(P15="","",VLOOKUP(P15,ﾃﾞｰﾀ!$S$40:$W$55,2,FALSE))</f>
      </c>
      <c r="R16" s="106"/>
      <c r="S16" s="158" t="str">
        <f>ﾃﾞｰﾀ!P29</f>
        <v>白水</v>
      </c>
      <c r="T16" s="158" t="str">
        <f>ﾃﾞｰﾀ!Q29</f>
        <v>真澄</v>
      </c>
      <c r="U16" s="158" t="str">
        <f>ﾃﾞｰﾀ!R29</f>
        <v>(福・水城小4）</v>
      </c>
      <c r="V16" s="234"/>
    </row>
    <row r="17" spans="1:22" ht="15.75" customHeight="1">
      <c r="A17" s="233">
        <v>6</v>
      </c>
      <c r="B17" s="171" t="str">
        <f>ﾃﾞｰﾀ!P14</f>
        <v>河下</v>
      </c>
      <c r="C17" s="171" t="str">
        <f>ﾃﾞｰﾀ!Q14</f>
        <v>祐輝</v>
      </c>
      <c r="D17" s="171" t="str">
        <f>ﾃﾞｰﾀ!R14</f>
        <v>(熊･帯山西小6)</v>
      </c>
      <c r="E17" s="147"/>
      <c r="F17" s="227"/>
      <c r="G17" s="228"/>
      <c r="H17" s="231"/>
      <c r="I17" s="160">
        <f>IF(H17="","",VLOOKUP(H17,ﾃﾞｰﾀ!$O$40:$R$55,2,FALSE))</f>
      </c>
      <c r="J17" s="103"/>
      <c r="K17" s="103"/>
      <c r="L17" s="103"/>
      <c r="M17" s="145"/>
      <c r="N17" s="231"/>
      <c r="O17" s="160">
        <f>IF(N17="","",VLOOKUP(N17,ﾃﾞｰﾀ!$O$40:$R$55,2,FALSE))</f>
      </c>
      <c r="P17" s="227"/>
      <c r="Q17" s="228"/>
      <c r="R17" s="141"/>
      <c r="S17" s="158" t="str">
        <f>ﾃﾞｰﾀ!P30</f>
        <v>志風</v>
      </c>
      <c r="T17" s="158" t="str">
        <f>ﾃﾞｰﾀ!Q30</f>
        <v>友規</v>
      </c>
      <c r="U17" s="158" t="str">
        <f>ﾃﾞｰﾀ!R30</f>
        <v>(鹿･明和小5)</v>
      </c>
      <c r="V17" s="234">
        <v>14</v>
      </c>
    </row>
    <row r="18" spans="1:22" ht="15.75" customHeight="1">
      <c r="A18" s="233"/>
      <c r="B18" s="171" t="str">
        <f>ﾃﾞｰﾀ!P15</f>
        <v>木下</v>
      </c>
      <c r="C18" s="171" t="str">
        <f>ﾃﾞｰﾀ!Q15</f>
        <v>浩樹</v>
      </c>
      <c r="D18" s="171" t="str">
        <f>ﾃﾞｰﾀ!R15</f>
        <v>(熊･若葉小6)</v>
      </c>
      <c r="E18" s="109"/>
      <c r="F18" s="107"/>
      <c r="G18" s="145"/>
      <c r="H18" s="232"/>
      <c r="I18" s="161">
        <f>IF(H17="","",VLOOKUP(H17,ﾃﾞｰﾀ!$S$40:$W$55,2,FALSE))</f>
      </c>
      <c r="J18" s="103"/>
      <c r="K18" s="103"/>
      <c r="L18" s="103"/>
      <c r="M18" s="145"/>
      <c r="N18" s="232"/>
      <c r="O18" s="161">
        <f>IF(N17="","",VLOOKUP(N17,ﾃﾞｰﾀ!$S$40:$W$55,2,FALSE))</f>
      </c>
      <c r="P18" s="107"/>
      <c r="Q18" s="107"/>
      <c r="R18" s="106"/>
      <c r="S18" s="158" t="str">
        <f>ﾃﾞｰﾀ!P31</f>
        <v>芝原</v>
      </c>
      <c r="T18" s="158" t="str">
        <f>ﾃﾞｰﾀ!Q31</f>
        <v>勝太</v>
      </c>
      <c r="U18" s="158" t="str">
        <f>ﾃﾞｰﾀ!R31</f>
        <v>(鹿･野里小6)</v>
      </c>
      <c r="V18" s="234"/>
    </row>
    <row r="19" spans="1:22" ht="15.75" customHeight="1">
      <c r="A19" s="233">
        <v>7</v>
      </c>
      <c r="B19" s="171" t="str">
        <f>ﾃﾞｰﾀ!P16</f>
        <v>新垣</v>
      </c>
      <c r="C19" s="171" t="str">
        <f>ﾃﾞｰﾀ!Q16</f>
        <v>世良</v>
      </c>
      <c r="D19" s="171" t="str">
        <f>ﾃﾞｰﾀ!R16</f>
        <v>(沖･沢岻小6)</v>
      </c>
      <c r="E19" s="141"/>
      <c r="F19" s="229"/>
      <c r="G19" s="160">
        <f>IF(F19="","",VLOOKUP(F19,ﾃﾞｰﾀ!$O$40:$R$55,2,FALSE))</f>
      </c>
      <c r="H19" s="227"/>
      <c r="I19" s="238"/>
      <c r="J19" s="103"/>
      <c r="K19" s="103"/>
      <c r="L19" s="103"/>
      <c r="M19" s="103"/>
      <c r="N19" s="238"/>
      <c r="O19" s="228"/>
      <c r="P19" s="231"/>
      <c r="Q19" s="158">
        <f>IF(P19="","",VLOOKUP(P19,ﾃﾞｰﾀ!$O$40:$R$55,2,FALSE))</f>
      </c>
      <c r="R19" s="141"/>
      <c r="S19" s="158" t="str">
        <f>ﾃﾞｰﾀ!P32</f>
        <v>玉城</v>
      </c>
      <c r="T19" s="158" t="str">
        <f>ﾃﾞｰﾀ!Q32</f>
        <v>翔平</v>
      </c>
      <c r="U19" s="158" t="str">
        <f>ﾃﾞｰﾀ!R32</f>
        <v>(沖・小禄南小4）</v>
      </c>
      <c r="V19" s="234">
        <v>15</v>
      </c>
    </row>
    <row r="20" spans="1:22" ht="15.75" customHeight="1">
      <c r="A20" s="233"/>
      <c r="B20" s="171" t="str">
        <f>ﾃﾞｰﾀ!P17</f>
        <v>寺田</v>
      </c>
      <c r="C20" s="171" t="str">
        <f>ﾃﾞｰﾀ!Q17</f>
        <v>和矢</v>
      </c>
      <c r="D20" s="171" t="str">
        <f>ﾃﾞｰﾀ!R17</f>
        <v>(沖･ 潮平小6)</v>
      </c>
      <c r="E20" s="146"/>
      <c r="F20" s="230"/>
      <c r="G20" s="161">
        <f>IF(F19="","",VLOOKUP(F19,ﾃﾞｰﾀ!$S$40:$W$55,2,FALSE))</f>
      </c>
      <c r="H20" s="103"/>
      <c r="I20" s="103"/>
      <c r="J20" s="103"/>
      <c r="K20" s="103"/>
      <c r="L20" s="103"/>
      <c r="M20" s="103"/>
      <c r="N20" s="103"/>
      <c r="O20" s="145"/>
      <c r="P20" s="232"/>
      <c r="Q20" s="161">
        <f>IF(P19="","",VLOOKUP(P19,ﾃﾞｰﾀ!$S$40:$W$55,2,FALSE))</f>
      </c>
      <c r="R20" s="106"/>
      <c r="S20" s="158" t="str">
        <f>ﾃﾞｰﾀ!P33</f>
        <v>友寄</v>
      </c>
      <c r="T20" s="158" t="str">
        <f>ﾃﾞｰﾀ!Q33</f>
        <v>慎之介</v>
      </c>
      <c r="U20" s="158" t="str">
        <f>ﾃﾞｰﾀ!R33</f>
        <v>(沖･琉球大附小5)</v>
      </c>
      <c r="V20" s="234"/>
    </row>
    <row r="21" spans="1:22" ht="15.75" customHeight="1">
      <c r="A21" s="233">
        <v>8</v>
      </c>
      <c r="B21" s="171" t="str">
        <f>ﾃﾞｰﾀ!P18</f>
        <v>小村</v>
      </c>
      <c r="C21" s="171" t="str">
        <f>ﾃﾞｰﾀ!Q18</f>
        <v>拓也</v>
      </c>
      <c r="D21" s="171" t="str">
        <f>ﾃﾞｰﾀ!R18</f>
        <v>(宮・旭小6）</v>
      </c>
      <c r="E21" s="144"/>
      <c r="F21" s="235"/>
      <c r="G21" s="236"/>
      <c r="P21" s="236"/>
      <c r="Q21" s="237"/>
      <c r="R21" s="142"/>
      <c r="S21" s="158" t="str">
        <f>ﾃﾞｰﾀ!P34</f>
        <v>佐伯</v>
      </c>
      <c r="T21" s="158" t="str">
        <f>ﾃﾞｰﾀ!Q34</f>
        <v>直政</v>
      </c>
      <c r="U21" s="158" t="str">
        <f>ﾃﾞｰﾀ!R34</f>
        <v>(大・大分大附小６）</v>
      </c>
      <c r="V21" s="234">
        <v>16</v>
      </c>
    </row>
    <row r="22" spans="1:22" ht="15.75" customHeight="1">
      <c r="A22" s="233"/>
      <c r="B22" s="171" t="str">
        <f>ﾃﾞｰﾀ!P19</f>
        <v>伊藤</v>
      </c>
      <c r="C22" s="171" t="str">
        <f>ﾃﾞｰﾀ!Q19</f>
        <v>孝史郎</v>
      </c>
      <c r="D22" s="171" t="str">
        <f>ﾃﾞｰﾀ!R19</f>
        <v>(宮・延岡小6）</v>
      </c>
      <c r="S22" s="158" t="str">
        <f>ﾃﾞｰﾀ!P35</f>
        <v>永富</v>
      </c>
      <c r="T22" s="158" t="str">
        <f>ﾃﾞｰﾀ!Q35</f>
        <v>康太郎</v>
      </c>
      <c r="U22" s="158" t="str">
        <f>ﾃﾞｰﾀ!R35</f>
        <v>(大・大平山小6）</v>
      </c>
      <c r="V22" s="234"/>
    </row>
    <row r="23" spans="1:22" ht="15.75" customHeight="1">
      <c r="A23" s="101"/>
      <c r="F23" s="172"/>
      <c r="G23" s="128" t="s">
        <v>44</v>
      </c>
      <c r="H23" s="173"/>
      <c r="I23" s="173"/>
      <c r="J23" s="172"/>
      <c r="K23" s="97"/>
      <c r="O23" s="128" t="s">
        <v>45</v>
      </c>
      <c r="V23" s="104"/>
    </row>
    <row r="24" spans="1:22" ht="15.75" customHeight="1">
      <c r="A24" s="101"/>
      <c r="F24" s="229">
        <v>1</v>
      </c>
      <c r="G24" s="109" t="s">
        <v>78</v>
      </c>
      <c r="H24" s="174"/>
      <c r="I24" s="175"/>
      <c r="J24" s="196"/>
      <c r="K24" s="109"/>
      <c r="N24" s="229">
        <v>1</v>
      </c>
      <c r="O24" s="109" t="s">
        <v>228</v>
      </c>
      <c r="P24" s="127"/>
      <c r="V24" s="104"/>
    </row>
    <row r="25" spans="1:22" ht="15.75" customHeight="1">
      <c r="A25" s="101"/>
      <c r="F25" s="229"/>
      <c r="G25" s="109" t="s">
        <v>79</v>
      </c>
      <c r="H25" s="174"/>
      <c r="I25" s="175"/>
      <c r="J25" s="196"/>
      <c r="K25" s="109"/>
      <c r="N25" s="229"/>
      <c r="O25" s="109" t="s">
        <v>229</v>
      </c>
      <c r="P25" s="127"/>
      <c r="V25" s="104"/>
    </row>
    <row r="26" spans="1:22" ht="15.75" customHeight="1">
      <c r="A26" s="101"/>
      <c r="F26" s="229">
        <v>2</v>
      </c>
      <c r="G26" s="109" t="s">
        <v>80</v>
      </c>
      <c r="H26" s="174"/>
      <c r="I26" s="175"/>
      <c r="J26" s="196"/>
      <c r="K26" s="109"/>
      <c r="N26" s="229">
        <v>2</v>
      </c>
      <c r="O26" s="109" t="s">
        <v>230</v>
      </c>
      <c r="P26" s="127"/>
      <c r="V26" s="104"/>
    </row>
    <row r="27" spans="1:22" ht="15.75" customHeight="1">
      <c r="A27" s="101"/>
      <c r="F27" s="229"/>
      <c r="G27" s="109" t="s">
        <v>81</v>
      </c>
      <c r="H27" s="174"/>
      <c r="I27" s="175"/>
      <c r="J27" s="196"/>
      <c r="K27" s="109"/>
      <c r="N27" s="229"/>
      <c r="O27" s="109" t="s">
        <v>231</v>
      </c>
      <c r="P27" s="127"/>
      <c r="V27" s="104"/>
    </row>
    <row r="28" spans="1:22" ht="15.75" customHeight="1">
      <c r="A28" s="101"/>
      <c r="F28" s="127"/>
      <c r="G28" s="109"/>
      <c r="H28" s="109"/>
      <c r="I28" s="80"/>
      <c r="J28" s="127"/>
      <c r="K28" s="109"/>
      <c r="N28" s="127"/>
      <c r="O28" s="109"/>
      <c r="P28" s="127"/>
      <c r="V28" s="104"/>
    </row>
    <row r="29" spans="1:22" ht="15.75" customHeight="1">
      <c r="A29" s="101"/>
      <c r="F29" s="127"/>
      <c r="G29" s="109"/>
      <c r="H29" s="109"/>
      <c r="I29" s="80"/>
      <c r="J29" s="127"/>
      <c r="K29" s="109"/>
      <c r="N29" s="127"/>
      <c r="O29" s="109"/>
      <c r="P29" s="127"/>
      <c r="V29" s="104"/>
    </row>
    <row r="30" spans="1:23" ht="15.75" customHeight="1">
      <c r="A30" s="243" t="s">
        <v>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98"/>
    </row>
    <row r="31" spans="5:19" s="98" customFormat="1" ht="15.75" customHeight="1">
      <c r="E31" s="99" t="s">
        <v>23</v>
      </c>
      <c r="G31" s="99" t="s">
        <v>70</v>
      </c>
      <c r="I31" s="99" t="s">
        <v>24</v>
      </c>
      <c r="J31" s="244" t="s">
        <v>25</v>
      </c>
      <c r="K31" s="244"/>
      <c r="L31" s="244"/>
      <c r="M31" s="244"/>
      <c r="N31" s="96" t="s">
        <v>24</v>
      </c>
      <c r="P31" s="96" t="s">
        <v>70</v>
      </c>
      <c r="R31" s="96" t="s">
        <v>23</v>
      </c>
      <c r="S31" s="100"/>
    </row>
    <row r="32" spans="1:22" s="109" customFormat="1" ht="15.75" customHeight="1">
      <c r="A32" s="233">
        <v>1</v>
      </c>
      <c r="B32" s="105" t="str">
        <f>ﾃﾞｰﾀ!Y4</f>
        <v>寺園</v>
      </c>
      <c r="C32" s="105" t="str">
        <f>ﾃﾞｰﾀ!Z4</f>
        <v>さくら</v>
      </c>
      <c r="D32" s="105" t="str">
        <f>ﾃﾞｰﾀ!AA4</f>
        <v>(福･大野南小6)</v>
      </c>
      <c r="E32" s="141"/>
      <c r="F32" s="229"/>
      <c r="G32" s="105">
        <f>IF(F32="","",VLOOKUP(F32,ﾃﾞｰﾀ!$X$40:$AA$55,2,FALSE))</f>
      </c>
      <c r="H32" s="103"/>
      <c r="I32" s="103"/>
      <c r="J32" s="103"/>
      <c r="K32" s="234"/>
      <c r="L32" s="241">
        <f>IF(K32="","",VLOOKUP(K32,ﾃﾞｰﾀ!$X$40:$AA$55,2,FALSE))</f>
      </c>
      <c r="M32" s="241">
        <f>IF(L32="","",VLOOKUP(L32,ﾃﾞｰﾀ!$X$40:$AA$55,2,FALSE))</f>
      </c>
      <c r="N32" s="103"/>
      <c r="O32" s="103"/>
      <c r="P32" s="229"/>
      <c r="Q32" s="105">
        <f>IF(P32="","",VLOOKUP(P32,ﾃﾞｰﾀ!$X$40:$AA$55,2,FALSE))</f>
      </c>
      <c r="R32" s="141"/>
      <c r="S32" s="158" t="str">
        <f>ﾃﾞｰﾀ!Y20</f>
        <v>牧</v>
      </c>
      <c r="T32" s="158" t="str">
        <f>ﾃﾞｰﾀ!Z20</f>
        <v>知里</v>
      </c>
      <c r="U32" s="158" t="str">
        <f>ﾃﾞｰﾀ!AA20</f>
        <v>(大･明野北小6)</v>
      </c>
      <c r="V32" s="245">
        <v>9</v>
      </c>
    </row>
    <row r="33" spans="1:22" ht="15.75" customHeight="1">
      <c r="A33" s="233"/>
      <c r="B33" s="105" t="str">
        <f>ﾃﾞｰﾀ!Y5</f>
        <v>山田</v>
      </c>
      <c r="C33" s="105" t="str">
        <f>ﾃﾞｰﾀ!Z5</f>
        <v>純礼</v>
      </c>
      <c r="D33" s="105" t="str">
        <f>ﾃﾞｰﾀ!AA5</f>
        <v>(福･合川小6)</v>
      </c>
      <c r="E33" s="143"/>
      <c r="F33" s="240"/>
      <c r="G33" s="159">
        <f>IF(F32="","",VLOOKUP(F32,ﾃﾞｰﾀ!$AB$40:$AE$55,2,FALSE))</f>
      </c>
      <c r="H33" s="103"/>
      <c r="I33" s="103"/>
      <c r="J33" s="103"/>
      <c r="K33" s="234"/>
      <c r="L33" s="241">
        <f>IF(K32="","",VLOOKUP(K32,ﾃﾞｰﾀ!$AB$40:$AE$55,2,FALSE))</f>
      </c>
      <c r="M33" s="241">
        <f>IF(L32="","",VLOOKUP(L32,ﾃﾞｰﾀ!$AB$40:$AE$55,2,FALSE))</f>
      </c>
      <c r="N33" s="103"/>
      <c r="O33" s="103"/>
      <c r="P33" s="240"/>
      <c r="Q33" s="161">
        <f>IF(P32="","",VLOOKUP(P32,ﾃﾞｰﾀ!$AB$40:$AE$55,2,FALSE))</f>
      </c>
      <c r="R33" s="97"/>
      <c r="S33" s="158" t="str">
        <f>ﾃﾞｰﾀ!Y21</f>
        <v>山下</v>
      </c>
      <c r="T33" s="158" t="str">
        <f>ﾃﾞｰﾀ!Z21</f>
        <v>智代</v>
      </c>
      <c r="U33" s="158" t="str">
        <f>ﾃﾞｰﾀ!AA21</f>
        <v>(大･判田小5)</v>
      </c>
      <c r="V33" s="245"/>
    </row>
    <row r="34" spans="1:22" ht="15.75" customHeight="1">
      <c r="A34" s="233">
        <v>2</v>
      </c>
      <c r="B34" s="105" t="str">
        <f>ﾃﾞｰﾀ!Y6</f>
        <v>西</v>
      </c>
      <c r="C34" s="105" t="str">
        <f>ﾃﾞｰﾀ!Z6</f>
        <v>沙綾</v>
      </c>
      <c r="D34" s="105" t="str">
        <f>ﾃﾞｰﾀ!AA6</f>
        <v>(宮・広瀬小6）</v>
      </c>
      <c r="E34" s="144"/>
      <c r="F34" s="227"/>
      <c r="G34" s="228"/>
      <c r="H34" s="231"/>
      <c r="I34" s="105">
        <f>IF(H34="","",VLOOKUP(H34,ﾃﾞｰﾀ!$X$40:$AA$55,2,FALSE))</f>
      </c>
      <c r="J34" s="103"/>
      <c r="K34" s="158"/>
      <c r="L34" s="242"/>
      <c r="M34" s="242"/>
      <c r="N34" s="229"/>
      <c r="O34" s="160">
        <f>IF(N34="","",VLOOKUP(N34,ﾃﾞｰﾀ!$X$40:$AA$55,2,FALSE))</f>
      </c>
      <c r="P34" s="227"/>
      <c r="Q34" s="228"/>
      <c r="R34" s="142"/>
      <c r="S34" s="158" t="str">
        <f>ﾃﾞｰﾀ!Y22</f>
        <v>塚本</v>
      </c>
      <c r="T34" s="158" t="str">
        <f>ﾃﾞｰﾀ!Z22</f>
        <v>佳菜</v>
      </c>
      <c r="U34" s="158" t="str">
        <f>ﾃﾞｰﾀ!AA22</f>
        <v>(福･福岡雙葉小6)</v>
      </c>
      <c r="V34" s="234">
        <v>10</v>
      </c>
    </row>
    <row r="35" spans="1:22" ht="15.75" customHeight="1">
      <c r="A35" s="233"/>
      <c r="B35" s="105" t="str">
        <f>ﾃﾞｰﾀ!Y7</f>
        <v>井上</v>
      </c>
      <c r="C35" s="105" t="str">
        <f>ﾃﾞｰﾀ!Z7</f>
        <v>愛咲子</v>
      </c>
      <c r="D35" s="105" t="str">
        <f>ﾃﾞｰﾀ!AA7</f>
        <v>(宮･広瀬小6)</v>
      </c>
      <c r="F35" s="107"/>
      <c r="G35" s="160"/>
      <c r="H35" s="239"/>
      <c r="I35" s="159">
        <f>IF(H34="","",VLOOKUP(H34,ﾃﾞｰﾀ!$AB$40:$AE$55,2,FALSE))</f>
      </c>
      <c r="J35" s="103"/>
      <c r="K35" s="145"/>
      <c r="L35" s="103"/>
      <c r="M35" s="103"/>
      <c r="N35" s="240"/>
      <c r="O35" s="161">
        <f>IF(N34="","",VLOOKUP(N34,ﾃﾞｰﾀ!$AB$40:$AE$55,2,FALSE))</f>
      </c>
      <c r="P35" s="107"/>
      <c r="Q35" s="158"/>
      <c r="S35" s="158" t="str">
        <f>ﾃﾞｰﾀ!Y23</f>
        <v>城崎</v>
      </c>
      <c r="T35" s="158" t="str">
        <f>ﾃﾞｰﾀ!Z23</f>
        <v>綾花</v>
      </c>
      <c r="U35" s="158" t="str">
        <f>ﾃﾞｰﾀ!AA23</f>
        <v>(福･水城小6)</v>
      </c>
      <c r="V35" s="234"/>
    </row>
    <row r="36" spans="1:22" ht="15.75" customHeight="1">
      <c r="A36" s="233">
        <v>3</v>
      </c>
      <c r="B36" s="105" t="str">
        <f>ﾃﾞｰﾀ!Y8</f>
        <v>玉城</v>
      </c>
      <c r="C36" s="105" t="str">
        <f>ﾃﾞｰﾀ!Z8</f>
        <v>さくら</v>
      </c>
      <c r="D36" s="105" t="str">
        <f>ﾃﾞｰﾀ!AA8</f>
        <v>(沖･小禄南小6)</v>
      </c>
      <c r="E36" s="142"/>
      <c r="F36" s="229"/>
      <c r="G36" s="162">
        <f>IF(F36="","",VLOOKUP(F36,ﾃﾞｰﾀ!$X$40:$AA$55,2,FALSE))</f>
      </c>
      <c r="H36" s="227"/>
      <c r="I36" s="228"/>
      <c r="J36" s="103"/>
      <c r="K36" s="145"/>
      <c r="L36" s="103"/>
      <c r="M36" s="145"/>
      <c r="N36" s="227"/>
      <c r="O36" s="228"/>
      <c r="P36" s="231"/>
      <c r="Q36" s="158">
        <f>IF(P36="","",VLOOKUP(P36,ﾃﾞｰﾀ!$X$40:$AA$55,2,FALSE))</f>
      </c>
      <c r="R36" s="142"/>
      <c r="S36" s="158" t="str">
        <f>ﾃﾞｰﾀ!Y24</f>
        <v>平田</v>
      </c>
      <c r="T36" s="158" t="str">
        <f>ﾃﾞｰﾀ!Z24</f>
        <v>詩乃</v>
      </c>
      <c r="U36" s="158" t="str">
        <f>ﾃﾞｰﾀ!AA24</f>
        <v>(沖･小禄南小5)</v>
      </c>
      <c r="V36" s="234">
        <v>11</v>
      </c>
    </row>
    <row r="37" spans="1:22" ht="15.75" customHeight="1">
      <c r="A37" s="233"/>
      <c r="B37" s="105" t="str">
        <f>ﾃﾞｰﾀ!Y9</f>
        <v>下地</v>
      </c>
      <c r="C37" s="105" t="str">
        <f>ﾃﾞｰﾀ!Z9</f>
        <v>麻奈</v>
      </c>
      <c r="D37" s="105" t="str">
        <f>ﾃﾞｰﾀ!AA9</f>
        <v>(沖･識名小6)</v>
      </c>
      <c r="E37" s="143"/>
      <c r="F37" s="230"/>
      <c r="G37" s="161">
        <f>IF(F36="","",VLOOKUP(F36,ﾃﾞｰﾀ!$AB$40:$AE$55,2,FALSE))</f>
      </c>
      <c r="H37" s="107"/>
      <c r="I37" s="160"/>
      <c r="J37" s="103"/>
      <c r="K37" s="145"/>
      <c r="L37" s="103"/>
      <c r="M37" s="145"/>
      <c r="N37" s="107"/>
      <c r="O37" s="145"/>
      <c r="P37" s="239"/>
      <c r="Q37" s="161">
        <f>IF(P36="","",VLOOKUP(P36,ﾃﾞｰﾀ!$AB$40:$AE$55,2,FALSE))</f>
      </c>
      <c r="R37" s="97"/>
      <c r="S37" s="158" t="str">
        <f>ﾃﾞｰﾀ!Y25</f>
        <v>友寄</v>
      </c>
      <c r="T37" s="158" t="str">
        <f>ﾃﾞｰﾀ!Z25</f>
        <v>恵理佳</v>
      </c>
      <c r="U37" s="158" t="str">
        <f>ﾃﾞｰﾀ!AA25</f>
        <v>(沖･大本小4)</v>
      </c>
      <c r="V37" s="234"/>
    </row>
    <row r="38" spans="1:22" ht="15.75" customHeight="1">
      <c r="A38" s="233">
        <v>4</v>
      </c>
      <c r="B38" s="105" t="str">
        <f>ﾃﾞｰﾀ!Y10</f>
        <v>甲斐</v>
      </c>
      <c r="C38" s="105" t="str">
        <f>ﾃﾞｰﾀ!Z10</f>
        <v>優季</v>
      </c>
      <c r="D38" s="105" t="str">
        <f>ﾃﾞｰﾀ!AA10</f>
        <v>(宮・大宮小6）</v>
      </c>
      <c r="E38" s="144"/>
      <c r="F38" s="227"/>
      <c r="G38" s="238"/>
      <c r="H38" s="107"/>
      <c r="I38" s="160"/>
      <c r="J38" s="231"/>
      <c r="K38" s="160">
        <f>IF(J38="","",VLOOKUP(J38,ﾃﾞｰﾀ!$X$40:$AA$55,2,FALSE))</f>
      </c>
      <c r="L38" s="231"/>
      <c r="M38" s="160">
        <f>IF(L38="","",VLOOKUP(L38,ﾃﾞｰﾀ!$X$40:$AA$55,2,FALSE))</f>
      </c>
      <c r="N38" s="107"/>
      <c r="O38" s="107"/>
      <c r="P38" s="238"/>
      <c r="Q38" s="228"/>
      <c r="R38" s="142"/>
      <c r="S38" s="158" t="str">
        <f>ﾃﾞｰﾀ!Y26</f>
        <v>佐藤</v>
      </c>
      <c r="T38" s="158" t="str">
        <f>ﾃﾞｰﾀ!Z26</f>
        <v>愛里</v>
      </c>
      <c r="U38" s="158" t="str">
        <f>ﾃﾞｰﾀ!AA26</f>
        <v>(大･大平山小6)</v>
      </c>
      <c r="V38" s="234">
        <v>12</v>
      </c>
    </row>
    <row r="39" spans="1:22" ht="15.75" customHeight="1">
      <c r="A39" s="233"/>
      <c r="B39" s="105" t="str">
        <f>ﾃﾞｰﾀ!Y11</f>
        <v>福留</v>
      </c>
      <c r="C39" s="105" t="str">
        <f>ﾃﾞｰﾀ!Z11</f>
        <v>夏美</v>
      </c>
      <c r="D39" s="105" t="str">
        <f>ﾃﾞｰﾀ!AA11</f>
        <v>(宮・加納小6）</v>
      </c>
      <c r="F39" s="103"/>
      <c r="G39" s="105"/>
      <c r="H39" s="107"/>
      <c r="I39" s="160"/>
      <c r="J39" s="239"/>
      <c r="K39" s="161">
        <f>IF(J38="","",VLOOKUP(J38,ﾃﾞｰﾀ!$AB$40:$AE$55,2,FALSE))</f>
      </c>
      <c r="L39" s="239"/>
      <c r="M39" s="161">
        <f>IF(L38="","",VLOOKUP(L38,ﾃﾞｰﾀ!$AB$40:$AE$55,2,FALSE))</f>
      </c>
      <c r="N39" s="107"/>
      <c r="O39" s="107"/>
      <c r="P39" s="103"/>
      <c r="Q39" s="105"/>
      <c r="S39" s="158" t="str">
        <f>ﾃﾞｰﾀ!Y27</f>
        <v>円本</v>
      </c>
      <c r="T39" s="158" t="str">
        <f>ﾃﾞｰﾀ!Z27</f>
        <v>彩央里</v>
      </c>
      <c r="U39" s="158" t="str">
        <f>ﾃﾞｰﾀ!AA27</f>
        <v>(大･賀来小5)</v>
      </c>
      <c r="V39" s="234"/>
    </row>
    <row r="40" spans="1:22" ht="15.75" customHeight="1">
      <c r="A40" s="233">
        <v>5</v>
      </c>
      <c r="B40" s="105" t="str">
        <f>ﾃﾞｰﾀ!Y12</f>
        <v>松元</v>
      </c>
      <c r="C40" s="105" t="str">
        <f>ﾃﾞｰﾀ!Z12</f>
        <v>彩良</v>
      </c>
      <c r="D40" s="105" t="str">
        <f>ﾃﾞｰﾀ!AA12</f>
        <v>(鹿･西陵小6)</v>
      </c>
      <c r="E40" s="142"/>
      <c r="F40" s="229"/>
      <c r="G40" s="105">
        <f>IF(F40="","",VLOOKUP(F40,ﾃﾞｰﾀ!$X$40:$AA$55,2,FALSE))</f>
      </c>
      <c r="H40" s="107"/>
      <c r="I40" s="160"/>
      <c r="J40" s="182"/>
      <c r="K40" s="183"/>
      <c r="L40" s="183"/>
      <c r="M40" s="184"/>
      <c r="N40" s="107"/>
      <c r="O40" s="107"/>
      <c r="P40" s="229"/>
      <c r="Q40" s="105">
        <f>IF(P40="","",VLOOKUP(P40,ﾃﾞｰﾀ!$X$40:$AA$55,2,FALSE))</f>
      </c>
      <c r="R40" s="142"/>
      <c r="S40" s="158" t="str">
        <f>ﾃﾞｰﾀ!Y28</f>
        <v>大坪</v>
      </c>
      <c r="T40" s="158" t="str">
        <f>ﾃﾞｰﾀ!Z28</f>
        <v>慧美</v>
      </c>
      <c r="U40" s="158" t="str">
        <f>ﾃﾞｰﾀ!AA28</f>
        <v>(長･相浦西小6)</v>
      </c>
      <c r="V40" s="234">
        <v>13</v>
      </c>
    </row>
    <row r="41" spans="1:22" ht="15.75" customHeight="1">
      <c r="A41" s="233"/>
      <c r="B41" s="105" t="str">
        <f>ﾃﾞｰﾀ!Y13</f>
        <v>鮫島</v>
      </c>
      <c r="C41" s="105" t="str">
        <f>ﾃﾞｰﾀ!Z13</f>
        <v>千里</v>
      </c>
      <c r="D41" s="105" t="str">
        <f>ﾃﾞｰﾀ!AA13</f>
        <v>(鹿･池田小6)</v>
      </c>
      <c r="E41" s="143"/>
      <c r="F41" s="230"/>
      <c r="G41" s="159">
        <f>IF(F40="","",VLOOKUP(F40,ﾃﾞｰﾀ!$AB$40:$AE$55,2,FALSE))</f>
      </c>
      <c r="H41" s="107"/>
      <c r="I41" s="160"/>
      <c r="J41" s="103"/>
      <c r="K41" s="103"/>
      <c r="L41" s="103"/>
      <c r="M41" s="145"/>
      <c r="N41" s="107"/>
      <c r="O41" s="107"/>
      <c r="P41" s="240"/>
      <c r="Q41" s="161">
        <f>IF(P40="","",VLOOKUP(P40,ﾃﾞｰﾀ!$AB$40:$AE$55,2,FALSE))</f>
      </c>
      <c r="R41" s="97"/>
      <c r="S41" s="158" t="str">
        <f>ﾃﾞｰﾀ!Y29</f>
        <v>岩崎</v>
      </c>
      <c r="T41" s="158" t="str">
        <f>ﾃﾞｰﾀ!Z29</f>
        <v>真美</v>
      </c>
      <c r="U41" s="158" t="str">
        <f>ﾃﾞｰﾀ!AA29</f>
        <v>(長･小佐世保小6)</v>
      </c>
      <c r="V41" s="234"/>
    </row>
    <row r="42" spans="1:22" ht="15.75" customHeight="1">
      <c r="A42" s="233">
        <v>6</v>
      </c>
      <c r="B42" s="105" t="str">
        <f>ﾃﾞｰﾀ!Y14</f>
        <v>川久保</v>
      </c>
      <c r="C42" s="105" t="str">
        <f>ﾃﾞｰﾀ!Z14</f>
        <v>恵理</v>
      </c>
      <c r="D42" s="105" t="str">
        <f>ﾃﾞｰﾀ!AA14</f>
        <v>(長･鹿町小5)</v>
      </c>
      <c r="E42" s="144"/>
      <c r="F42" s="227"/>
      <c r="G42" s="228"/>
      <c r="H42" s="231"/>
      <c r="I42" s="160">
        <f>IF(H42="","",VLOOKUP(H42,ﾃﾞｰﾀ!$X$40:$AA$55,2,FALSE))</f>
      </c>
      <c r="J42" s="103"/>
      <c r="K42" s="103"/>
      <c r="L42" s="103"/>
      <c r="M42" s="145"/>
      <c r="N42" s="231"/>
      <c r="O42" s="160">
        <f>IF(N42="","",VLOOKUP(N42,ﾃﾞｰﾀ!$X$40:$AA$55,2,FALSE))</f>
      </c>
      <c r="P42" s="227"/>
      <c r="Q42" s="228"/>
      <c r="R42" s="142"/>
      <c r="S42" s="158" t="str">
        <f>ﾃﾞｰﾀ!Y30</f>
        <v>山下</v>
      </c>
      <c r="T42" s="158" t="str">
        <f>ﾃﾞｰﾀ!Z30</f>
        <v>真輝</v>
      </c>
      <c r="U42" s="158" t="str">
        <f>ﾃﾞｰﾀ!AA30</f>
        <v>(福･日の出小6)</v>
      </c>
      <c r="V42" s="234">
        <v>14</v>
      </c>
    </row>
    <row r="43" spans="1:22" ht="15.75" customHeight="1">
      <c r="A43" s="233"/>
      <c r="B43" s="105" t="str">
        <f>ﾃﾞｰﾀ!Y15</f>
        <v>江代</v>
      </c>
      <c r="C43" s="105" t="str">
        <f>ﾃﾞｰﾀ!Z15</f>
        <v>純菜</v>
      </c>
      <c r="D43" s="105" t="str">
        <f>ﾃﾞｰﾀ!AA15</f>
        <v>(長･相浦西小4)</v>
      </c>
      <c r="F43" s="107"/>
      <c r="G43" s="160"/>
      <c r="H43" s="239"/>
      <c r="I43" s="161">
        <f>IF(H42="","",VLOOKUP(H42,ﾃﾞｰﾀ!$AB$40:$AE$55,2,FALSE))</f>
      </c>
      <c r="J43" s="103"/>
      <c r="K43" s="103"/>
      <c r="L43" s="103"/>
      <c r="M43" s="145"/>
      <c r="N43" s="239"/>
      <c r="O43" s="161">
        <f>IF(N42="","",VLOOKUP(N42,ﾃﾞｰﾀ!$AB$40:$AE$55,2,FALSE))</f>
      </c>
      <c r="P43" s="107"/>
      <c r="Q43" s="158"/>
      <c r="S43" s="158" t="str">
        <f>ﾃﾞｰﾀ!Y31</f>
        <v>井上</v>
      </c>
      <c r="T43" s="158" t="str">
        <f>ﾃﾞｰﾀ!Z31</f>
        <v>七海</v>
      </c>
      <c r="U43" s="158" t="str">
        <f>ﾃﾞｰﾀ!AA31</f>
        <v>(福･大宰府西小6)</v>
      </c>
      <c r="V43" s="234"/>
    </row>
    <row r="44" spans="1:22" ht="15.75" customHeight="1">
      <c r="A44" s="233">
        <v>7</v>
      </c>
      <c r="B44" s="105" t="str">
        <f>ﾃﾞｰﾀ!Y16</f>
        <v>田崎</v>
      </c>
      <c r="C44" s="105" t="str">
        <f>ﾃﾞｰﾀ!Z16</f>
        <v>莉那</v>
      </c>
      <c r="D44" s="105" t="str">
        <f>ﾃﾞｰﾀ!AA16</f>
        <v>(熊･麦島小5)</v>
      </c>
      <c r="E44" s="142"/>
      <c r="F44" s="229"/>
      <c r="G44" s="160">
        <f>IF(F44="","",VLOOKUP(F44,ﾃﾞｰﾀ!$X$40:$AA$55,2,FALSE))</f>
      </c>
      <c r="H44" s="227"/>
      <c r="I44" s="238"/>
      <c r="J44" s="103"/>
      <c r="K44" s="103"/>
      <c r="L44" s="103"/>
      <c r="M44" s="103"/>
      <c r="N44" s="238"/>
      <c r="O44" s="228"/>
      <c r="P44" s="231"/>
      <c r="Q44" s="158">
        <f>IF(P44="","",VLOOKUP(P44,ﾃﾞｰﾀ!$X$40:$AA$55,2,FALSE))</f>
      </c>
      <c r="R44" s="142"/>
      <c r="S44" s="158" t="str">
        <f>ﾃﾞｰﾀ!Y32</f>
        <v>大田黒</v>
      </c>
      <c r="T44" s="158" t="str">
        <f>ﾃﾞｰﾀ!Z32</f>
        <v>秋奈</v>
      </c>
      <c r="U44" s="158" t="str">
        <f>ﾃﾞｰﾀ!AA32</f>
        <v>(熊･日吉東小6)</v>
      </c>
      <c r="V44" s="234">
        <v>15</v>
      </c>
    </row>
    <row r="45" spans="1:22" ht="15.75" customHeight="1">
      <c r="A45" s="233"/>
      <c r="B45" s="105" t="str">
        <f>ﾃﾞｰﾀ!Y17</f>
        <v>高木</v>
      </c>
      <c r="C45" s="105" t="str">
        <f>ﾃﾞｰﾀ!Z17</f>
        <v>朝香</v>
      </c>
      <c r="D45" s="105" t="str">
        <f>ﾃﾞｰﾀ!AA17</f>
        <v>(熊･西原小5)</v>
      </c>
      <c r="E45" s="143"/>
      <c r="F45" s="230"/>
      <c r="G45" s="161">
        <f>IF(F44="","",VLOOKUP(F44,ﾃﾞｰﾀ!$AB$40:$AE$55,2,FALSE))</f>
      </c>
      <c r="H45" s="103"/>
      <c r="I45" s="103"/>
      <c r="J45" s="103"/>
      <c r="K45" s="105"/>
      <c r="L45" s="103"/>
      <c r="M45" s="103"/>
      <c r="N45" s="103"/>
      <c r="O45" s="145"/>
      <c r="P45" s="239"/>
      <c r="Q45" s="161">
        <f>IF(P44="","",VLOOKUP(P44,ﾃﾞｰﾀ!$AB$40:$AE$55,2,FALSE))</f>
      </c>
      <c r="R45" s="97"/>
      <c r="S45" s="158" t="str">
        <f>ﾃﾞｰﾀ!Y33</f>
        <v>小石</v>
      </c>
      <c r="T45" s="158" t="str">
        <f>ﾃﾞｰﾀ!Z33</f>
        <v>妃呂子</v>
      </c>
      <c r="U45" s="158" t="str">
        <f>ﾃﾞｰﾀ!AA33</f>
        <v>(熊･当尾小6)</v>
      </c>
      <c r="V45" s="234"/>
    </row>
    <row r="46" spans="1:22" ht="15.75" customHeight="1">
      <c r="A46" s="233">
        <v>8</v>
      </c>
      <c r="B46" s="105" t="str">
        <f>ﾃﾞｰﾀ!Y18</f>
        <v>廣田</v>
      </c>
      <c r="C46" s="105" t="str">
        <f>ﾃﾞｰﾀ!Z18</f>
        <v>真帆</v>
      </c>
      <c r="D46" s="105" t="str">
        <f>ﾃﾞｰﾀ!AA18</f>
        <v>(佐・神野小6）</v>
      </c>
      <c r="E46" s="144"/>
      <c r="F46" s="235"/>
      <c r="G46" s="236"/>
      <c r="K46" s="98"/>
      <c r="P46" s="236"/>
      <c r="Q46" s="237"/>
      <c r="R46" s="142"/>
      <c r="S46" s="158" t="str">
        <f>ﾃﾞｰﾀ!Y34</f>
        <v>緒方</v>
      </c>
      <c r="T46" s="158" t="str">
        <f>ﾃﾞｰﾀ!Z34</f>
        <v>葉台子</v>
      </c>
      <c r="U46" s="158" t="str">
        <f>ﾃﾞｰﾀ!AA34</f>
        <v>(佐・佐賀大附小6）</v>
      </c>
      <c r="V46" s="234">
        <v>16</v>
      </c>
    </row>
    <row r="47" spans="1:22" ht="15.75" customHeight="1">
      <c r="A47" s="233"/>
      <c r="B47" s="105" t="str">
        <f>ﾃﾞｰﾀ!Y19</f>
        <v>大石</v>
      </c>
      <c r="C47" s="105" t="str">
        <f>ﾃﾞｰﾀ!Z19</f>
        <v>花菜</v>
      </c>
      <c r="D47" s="105" t="str">
        <f>ﾃﾞｰﾀ!AA19</f>
        <v>(佐･西唐津小6)</v>
      </c>
      <c r="S47" s="158" t="str">
        <f>ﾃﾞｰﾀ!Y35</f>
        <v>大森</v>
      </c>
      <c r="T47" s="158" t="str">
        <f>ﾃﾞｰﾀ!Z35</f>
        <v>詩織</v>
      </c>
      <c r="U47" s="158" t="str">
        <f>ﾃﾞｰﾀ!AA35</f>
        <v>(佐・鍋島小6）</v>
      </c>
      <c r="V47" s="234"/>
    </row>
    <row r="48" spans="1:22" ht="15.75" customHeight="1">
      <c r="A48" s="101"/>
      <c r="G48" s="128" t="s">
        <v>44</v>
      </c>
      <c r="H48" s="173"/>
      <c r="I48" s="173"/>
      <c r="J48" s="172"/>
      <c r="K48" s="97"/>
      <c r="O48" s="128" t="s">
        <v>45</v>
      </c>
      <c r="U48" s="103"/>
      <c r="V48" s="108"/>
    </row>
    <row r="49" spans="1:22" ht="15.75" customHeight="1">
      <c r="A49" s="101"/>
      <c r="F49" s="229">
        <v>1</v>
      </c>
      <c r="G49" s="109" t="s">
        <v>232</v>
      </c>
      <c r="H49" s="174"/>
      <c r="I49" s="175"/>
      <c r="J49" s="196"/>
      <c r="K49" s="109"/>
      <c r="N49" s="229">
        <v>1</v>
      </c>
      <c r="O49" s="109" t="s">
        <v>236</v>
      </c>
      <c r="P49" s="127"/>
      <c r="V49" s="108"/>
    </row>
    <row r="50" spans="1:22" ht="15.75" customHeight="1">
      <c r="A50" s="101"/>
      <c r="F50" s="229"/>
      <c r="G50" s="109" t="s">
        <v>233</v>
      </c>
      <c r="H50" s="174"/>
      <c r="I50" s="175"/>
      <c r="J50" s="196"/>
      <c r="K50" s="109"/>
      <c r="N50" s="229"/>
      <c r="O50" s="109" t="s">
        <v>237</v>
      </c>
      <c r="P50" s="127"/>
      <c r="V50" s="108"/>
    </row>
    <row r="51" spans="1:22" ht="15.75" customHeight="1">
      <c r="A51" s="101"/>
      <c r="F51" s="229">
        <v>2</v>
      </c>
      <c r="G51" s="109" t="s">
        <v>234</v>
      </c>
      <c r="H51" s="174"/>
      <c r="I51" s="175"/>
      <c r="J51" s="196"/>
      <c r="K51" s="109"/>
      <c r="N51" s="229">
        <v>2</v>
      </c>
      <c r="O51" s="109" t="s">
        <v>238</v>
      </c>
      <c r="P51" s="127"/>
      <c r="V51" s="108"/>
    </row>
    <row r="52" spans="6:16" ht="15.75" customHeight="1">
      <c r="F52" s="229"/>
      <c r="G52" s="109" t="s">
        <v>235</v>
      </c>
      <c r="H52" s="174"/>
      <c r="I52" s="175"/>
      <c r="J52" s="196"/>
      <c r="K52" s="109"/>
      <c r="N52" s="229"/>
      <c r="O52" s="109" t="s">
        <v>239</v>
      </c>
      <c r="P52" s="127"/>
    </row>
  </sheetData>
  <mergeCells count="107">
    <mergeCell ref="F49:F50"/>
    <mergeCell ref="A1:V1"/>
    <mergeCell ref="A44:A45"/>
    <mergeCell ref="V44:V45"/>
    <mergeCell ref="A42:A43"/>
    <mergeCell ref="V42:V43"/>
    <mergeCell ref="A40:A41"/>
    <mergeCell ref="V40:V41"/>
    <mergeCell ref="P40:P41"/>
    <mergeCell ref="A46:A47"/>
    <mergeCell ref="V46:V47"/>
    <mergeCell ref="A36:A37"/>
    <mergeCell ref="V36:V37"/>
    <mergeCell ref="P36:P37"/>
    <mergeCell ref="A38:A39"/>
    <mergeCell ref="V38:V39"/>
    <mergeCell ref="J38:J39"/>
    <mergeCell ref="L38:L39"/>
    <mergeCell ref="F46:G46"/>
    <mergeCell ref="P46:Q46"/>
    <mergeCell ref="F40:F41"/>
    <mergeCell ref="K32:K33"/>
    <mergeCell ref="L32:M32"/>
    <mergeCell ref="L33:M33"/>
    <mergeCell ref="F38:G38"/>
    <mergeCell ref="F36:F37"/>
    <mergeCell ref="L34:M34"/>
    <mergeCell ref="V34:V35"/>
    <mergeCell ref="V32:V33"/>
    <mergeCell ref="P32:P33"/>
    <mergeCell ref="A34:A35"/>
    <mergeCell ref="A32:A33"/>
    <mergeCell ref="F32:F33"/>
    <mergeCell ref="F34:G34"/>
    <mergeCell ref="A17:A18"/>
    <mergeCell ref="V17:V18"/>
    <mergeCell ref="A19:A20"/>
    <mergeCell ref="V19:V20"/>
    <mergeCell ref="F19:F20"/>
    <mergeCell ref="H17:H18"/>
    <mergeCell ref="N17:N18"/>
    <mergeCell ref="P19:P20"/>
    <mergeCell ref="F17:G17"/>
    <mergeCell ref="H19:I19"/>
    <mergeCell ref="A11:A12"/>
    <mergeCell ref="V11:V12"/>
    <mergeCell ref="A13:A14"/>
    <mergeCell ref="V13:V14"/>
    <mergeCell ref="F11:F12"/>
    <mergeCell ref="J13:J14"/>
    <mergeCell ref="F13:G13"/>
    <mergeCell ref="P11:P12"/>
    <mergeCell ref="F51:F52"/>
    <mergeCell ref="A4:V4"/>
    <mergeCell ref="J5:M5"/>
    <mergeCell ref="A7:A8"/>
    <mergeCell ref="V7:V8"/>
    <mergeCell ref="F7:F8"/>
    <mergeCell ref="A15:A16"/>
    <mergeCell ref="V15:V16"/>
    <mergeCell ref="A9:A10"/>
    <mergeCell ref="V9:V10"/>
    <mergeCell ref="N49:N50"/>
    <mergeCell ref="N51:N52"/>
    <mergeCell ref="K7:K8"/>
    <mergeCell ref="N9:N10"/>
    <mergeCell ref="L13:L14"/>
    <mergeCell ref="J15:K15"/>
    <mergeCell ref="L15:M15"/>
    <mergeCell ref="N19:O19"/>
    <mergeCell ref="A30:V30"/>
    <mergeCell ref="J31:M31"/>
    <mergeCell ref="P7:P8"/>
    <mergeCell ref="L7:M7"/>
    <mergeCell ref="L8:M8"/>
    <mergeCell ref="P13:Q13"/>
    <mergeCell ref="N11:O11"/>
    <mergeCell ref="P9:Q9"/>
    <mergeCell ref="L9:M9"/>
    <mergeCell ref="P42:Q42"/>
    <mergeCell ref="N44:O44"/>
    <mergeCell ref="H44:I44"/>
    <mergeCell ref="F42:G42"/>
    <mergeCell ref="F44:F45"/>
    <mergeCell ref="H42:H43"/>
    <mergeCell ref="P44:P45"/>
    <mergeCell ref="N42:N43"/>
    <mergeCell ref="P38:Q38"/>
    <mergeCell ref="P34:Q34"/>
    <mergeCell ref="H36:I36"/>
    <mergeCell ref="N36:O36"/>
    <mergeCell ref="H34:H35"/>
    <mergeCell ref="N34:N35"/>
    <mergeCell ref="A21:A22"/>
    <mergeCell ref="V21:V22"/>
    <mergeCell ref="N24:N25"/>
    <mergeCell ref="N26:N27"/>
    <mergeCell ref="F21:G21"/>
    <mergeCell ref="P21:Q21"/>
    <mergeCell ref="F24:F25"/>
    <mergeCell ref="F26:F27"/>
    <mergeCell ref="P17:Q17"/>
    <mergeCell ref="P15:P16"/>
    <mergeCell ref="F9:G9"/>
    <mergeCell ref="H11:I11"/>
    <mergeCell ref="H9:H10"/>
    <mergeCell ref="F15:F1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SheetLayoutView="50" workbookViewId="0" topLeftCell="A7">
      <selection activeCell="G3" sqref="G3"/>
    </sheetView>
  </sheetViews>
  <sheetFormatPr defaultColWidth="9.00390625" defaultRowHeight="13.5"/>
  <cols>
    <col min="1" max="1" width="18.625" style="4" customWidth="1"/>
    <col min="2" max="2" width="9.75390625" style="5" customWidth="1"/>
    <col min="3" max="3" width="13.75390625" style="5" customWidth="1"/>
    <col min="4" max="4" width="9.875" style="5" customWidth="1"/>
    <col min="5" max="5" width="14.00390625" style="4" customWidth="1"/>
    <col min="6" max="6" width="9.875" style="4" customWidth="1"/>
    <col min="7" max="7" width="13.75390625" style="4" customWidth="1"/>
    <col min="8" max="8" width="9.625" style="4" customWidth="1"/>
    <col min="9" max="9" width="13.75390625" style="4" customWidth="1"/>
    <col min="10" max="10" width="10.00390625" style="4" customWidth="1"/>
    <col min="11" max="11" width="14.00390625" style="4" customWidth="1"/>
    <col min="12" max="12" width="10.00390625" style="4" customWidth="1"/>
    <col min="13" max="13" width="13.75390625" style="4" customWidth="1"/>
    <col min="14" max="14" width="9.625" style="4" customWidth="1"/>
    <col min="15" max="15" width="14.00390625" style="4" customWidth="1"/>
    <col min="16" max="16" width="9.875" style="4" customWidth="1"/>
    <col min="17" max="17" width="14.00390625" style="4" customWidth="1"/>
    <col min="18" max="18" width="9.875" style="4" customWidth="1"/>
    <col min="19" max="19" width="13.75390625" style="4" customWidth="1"/>
    <col min="20" max="20" width="9.75390625" style="4" customWidth="1"/>
    <col min="21" max="21" width="13.75390625" style="4" customWidth="1"/>
    <col min="22" max="16384" width="10.875" style="4" customWidth="1"/>
  </cols>
  <sheetData>
    <row r="1" spans="1:21" ht="49.5" customHeight="1">
      <c r="A1" s="246" t="str">
        <f>'BS'!A1</f>
        <v>第23回全国小学生テニス選手権大会　九州地域予選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ht="29.25" customHeight="1">
      <c r="U2" s="2" t="s">
        <v>59</v>
      </c>
    </row>
    <row r="3" spans="1:21" ht="29.25" customHeight="1" thickBot="1">
      <c r="A3" s="166">
        <v>2005</v>
      </c>
      <c r="B3" s="6" t="s">
        <v>14</v>
      </c>
      <c r="C3" s="167">
        <v>5</v>
      </c>
      <c r="D3" s="6" t="s">
        <v>14</v>
      </c>
      <c r="E3" s="166">
        <v>4</v>
      </c>
      <c r="F3" s="166" t="s">
        <v>68</v>
      </c>
      <c r="G3" s="166" t="s">
        <v>76</v>
      </c>
      <c r="H3" s="166" t="s">
        <v>60</v>
      </c>
      <c r="Q3" s="7" t="s">
        <v>6</v>
      </c>
      <c r="R3" s="7" t="s">
        <v>7</v>
      </c>
      <c r="S3" s="7">
        <v>1</v>
      </c>
      <c r="T3" s="7" t="s">
        <v>8</v>
      </c>
      <c r="U3" s="3"/>
    </row>
    <row r="4" spans="1:21" s="7" customFormat="1" ht="26.25" customHeight="1" thickBot="1">
      <c r="A4" s="8"/>
      <c r="B4" s="257">
        <v>1</v>
      </c>
      <c r="C4" s="258"/>
      <c r="D4" s="257">
        <v>2</v>
      </c>
      <c r="E4" s="258"/>
      <c r="F4" s="257">
        <v>3</v>
      </c>
      <c r="G4" s="258"/>
      <c r="H4" s="257">
        <v>4</v>
      </c>
      <c r="I4" s="258"/>
      <c r="J4" s="257">
        <v>5</v>
      </c>
      <c r="K4" s="258"/>
      <c r="L4" s="257">
        <v>6</v>
      </c>
      <c r="M4" s="258"/>
      <c r="N4" s="257">
        <v>7</v>
      </c>
      <c r="O4" s="258"/>
      <c r="P4" s="257">
        <v>8</v>
      </c>
      <c r="Q4" s="258"/>
      <c r="R4" s="257">
        <v>9</v>
      </c>
      <c r="S4" s="258"/>
      <c r="T4" s="257">
        <v>10</v>
      </c>
      <c r="U4" s="258"/>
    </row>
    <row r="5" spans="1:21" s="10" customFormat="1" ht="21" customHeight="1">
      <c r="A5" s="9" t="s">
        <v>3</v>
      </c>
      <c r="B5" s="29">
        <v>1</v>
      </c>
      <c r="C5" s="28" t="str">
        <f>IF(B5="","",LOOKUP(B5,{1,"BS";2,"GS";3,"BD";4,"GD"}))</f>
        <v>BS</v>
      </c>
      <c r="D5" s="29">
        <v>1</v>
      </c>
      <c r="E5" s="28" t="str">
        <f>IF(D5="","",LOOKUP(D5,{1,"BS";2,"GS";3,"BD";4,"GD"}))</f>
        <v>BS</v>
      </c>
      <c r="F5" s="29">
        <v>1</v>
      </c>
      <c r="G5" s="28" t="str">
        <f>IF(F5="","",LOOKUP(F5,{1,"BS";2,"GS";3,"BD";4,"GD"}))</f>
        <v>BS</v>
      </c>
      <c r="H5" s="29">
        <v>1</v>
      </c>
      <c r="I5" s="28" t="str">
        <f>IF(H5="","",LOOKUP(H5,{1,"BS";2,"GS";3,"BD";4,"GD"}))</f>
        <v>BS</v>
      </c>
      <c r="J5" s="29">
        <v>1</v>
      </c>
      <c r="K5" s="28" t="str">
        <f>IF(J5="","",LOOKUP(J5,{1,"BS";2,"GS";3,"BD";4,"GD"}))</f>
        <v>BS</v>
      </c>
      <c r="L5" s="29">
        <v>2</v>
      </c>
      <c r="M5" s="28" t="str">
        <f>IF(L5="","",LOOKUP(L5,{1,"BS";2,"GS";3,"BD";4,"GD"}))</f>
        <v>GS</v>
      </c>
      <c r="N5" s="29">
        <v>2</v>
      </c>
      <c r="O5" s="28" t="str">
        <f>IF(N5="","",LOOKUP(N5,{1,"BS";2,"GS";3,"BD";4,"GD"}))</f>
        <v>GS</v>
      </c>
      <c r="P5" s="29">
        <v>2</v>
      </c>
      <c r="Q5" s="28" t="str">
        <f>IF(P5="","",LOOKUP(P5,{1,"BS";2,"GS";3,"BD";4,"GD"}))</f>
        <v>GS</v>
      </c>
      <c r="R5" s="29">
        <v>2</v>
      </c>
      <c r="S5" s="28" t="str">
        <f>IF(R5="","",LOOKUP(R5,{1,"BS";2,"GS";3,"BD";4,"GD"}))</f>
        <v>GS</v>
      </c>
      <c r="T5" s="31">
        <v>2</v>
      </c>
      <c r="U5" s="32" t="str">
        <f>IF(T5="","",LOOKUP(T5,{1,"BS";2,"GS";3,"BD";4,"GD"}))</f>
        <v>GS</v>
      </c>
    </row>
    <row r="6" spans="1:21" s="10" customFormat="1" ht="21" customHeight="1">
      <c r="A6" s="11" t="s">
        <v>4</v>
      </c>
      <c r="B6" s="37"/>
      <c r="C6" s="35" t="s">
        <v>18</v>
      </c>
      <c r="D6" s="33"/>
      <c r="E6" s="35" t="s">
        <v>18</v>
      </c>
      <c r="F6" s="33"/>
      <c r="G6" s="35" t="s">
        <v>18</v>
      </c>
      <c r="H6" s="33"/>
      <c r="I6" s="35" t="s">
        <v>18</v>
      </c>
      <c r="J6" s="33"/>
      <c r="K6" s="35" t="s">
        <v>18</v>
      </c>
      <c r="L6" s="33"/>
      <c r="M6" s="35" t="s">
        <v>18</v>
      </c>
      <c r="N6" s="33"/>
      <c r="O6" s="35" t="s">
        <v>18</v>
      </c>
      <c r="P6" s="33"/>
      <c r="Q6" s="35" t="s">
        <v>18</v>
      </c>
      <c r="R6" s="33"/>
      <c r="S6" s="35" t="s">
        <v>18</v>
      </c>
      <c r="T6" s="33"/>
      <c r="U6" s="36" t="s">
        <v>18</v>
      </c>
    </row>
    <row r="7" spans="1:21" s="10" customFormat="1" ht="21" customHeight="1">
      <c r="A7" s="12"/>
      <c r="B7" s="253"/>
      <c r="C7" s="251"/>
      <c r="D7" s="250"/>
      <c r="E7" s="251"/>
      <c r="F7" s="250"/>
      <c r="G7" s="251"/>
      <c r="H7" s="250"/>
      <c r="I7" s="251"/>
      <c r="J7" s="250"/>
      <c r="K7" s="251"/>
      <c r="L7" s="250"/>
      <c r="M7" s="251"/>
      <c r="N7" s="250"/>
      <c r="O7" s="251"/>
      <c r="P7" s="250"/>
      <c r="Q7" s="251"/>
      <c r="R7" s="250"/>
      <c r="S7" s="251"/>
      <c r="T7" s="250"/>
      <c r="U7" s="252"/>
    </row>
    <row r="8" spans="1:21" s="18" customFormat="1" ht="21" customHeight="1">
      <c r="A8" s="163" t="s">
        <v>61</v>
      </c>
      <c r="B8" s="15"/>
      <c r="C8" s="16">
        <f>IF(C5="","",IF(C5="BD",VLOOKUP(B9,男女D!#REF!,2,FALSE),IF(C5="GD",VLOOKUP(B9,男女D!#REF!,2,FALSE),IF(OR(C5="BS",C5="GS"),""))))</f>
      </c>
      <c r="D8" s="14"/>
      <c r="E8" s="16">
        <f>IF(E5="","",IF(E5="BD",VLOOKUP(D9,男女D!#REF!,2,FALSE),IF(E5="GD",VLOOKUP(D9,男女D!#REF!,2,FALSE),IF(OR(E5="BS",E5="GS"),""))))</f>
      </c>
      <c r="F8" s="14"/>
      <c r="G8" s="16">
        <f>IF(G5="","",IF(G5="BD",VLOOKUP(F9,男女D!#REF!,2,FALSE),IF(G5="GD",VLOOKUP(F9,男女D!#REF!,2,FALSE),IF(OR(G5="BS",G5="GS"),""))))</f>
      </c>
      <c r="H8" s="14"/>
      <c r="I8" s="16">
        <f>IF(I5="","",IF(I5="BD",VLOOKUP(H9,男女D!#REF!,2,FALSE),IF(I5="GD",VLOOKUP(H9,男女D!#REF!,2,FALSE),IF(OR(I5="BS",I5="GS"),""))))</f>
      </c>
      <c r="J8" s="14"/>
      <c r="K8" s="16">
        <f>IF(K5="","",IF(K5="BD",VLOOKUP(J9,男女D!#REF!,2,FALSE),IF(K5="GD",VLOOKUP(J9,男女D!#REF!,2,FALSE),IF(OR(K5="BS",K5="GS"),""))))</f>
      </c>
      <c r="L8" s="14"/>
      <c r="M8" s="16">
        <f>IF(M5="","",IF(M5="BD",VLOOKUP(L9,男女D!#REF!,2,FALSE),IF(M5="GD",VLOOKUP(L9,男女D!#REF!,2,FALSE),IF(OR(M5="BS",M5="GS"),""))))</f>
      </c>
      <c r="N8" s="14"/>
      <c r="O8" s="16">
        <f>IF(O5="","",IF(O5="BD",VLOOKUP(N9,男女D!#REF!,2,FALSE),IF(O5="GD",VLOOKUP(N9,男女D!#REF!,2,FALSE),IF(OR(O5="BS",O5="GS"),""))))</f>
      </c>
      <c r="P8" s="14"/>
      <c r="Q8" s="16">
        <f>IF(Q5="","",IF(Q5="BD",VLOOKUP(P9,男女D!#REF!,2,FALSE),IF(Q5="GD",VLOOKUP(P9,男女D!#REF!,2,FALSE),IF(OR(Q5="BS",Q5="GS"),""))))</f>
      </c>
      <c r="R8" s="14"/>
      <c r="S8" s="16">
        <f>IF(S5="","",IF(S5="BD",VLOOKUP(R9,男女D!#REF!,2,FALSE),IF(S5="GD",VLOOKUP(R9,男女D!#REF!,2,FALSE),IF(OR(S5="BS",S5="GS"),""))))</f>
      </c>
      <c r="T8" s="14"/>
      <c r="U8" s="17">
        <f>IF(U5="","",IF(U5="BD",VLOOKUP(T9,男女D!#REF!,2,FALSE),IF(U5="GD",VLOOKUP(T9,男女D!#REF!,2,FALSE),IF(OR(U5="BS",U5="GS"),""))))</f>
      </c>
    </row>
    <row r="9" spans="1:21" s="18" customFormat="1" ht="21" customHeight="1">
      <c r="A9" s="163" t="s">
        <v>62</v>
      </c>
      <c r="B9" s="30">
        <v>1</v>
      </c>
      <c r="C9" s="16" t="str">
        <f>IF(C5="","",IF(C5="BD",VLOOKUP(B9,男女D!#REF!,5,FALSE),IF(C5="GD",VLOOKUP(B9,男女D!#REF!,5,FALSE),IF(C5="BS",VLOOKUP(B9,ﾃﾞｰﾀ!$A$4:$D$35,2,FALSE),IF(C5="GS",VLOOKUP(B9,ﾃﾞｰﾀ!$H$4:$K$35,2,FALSE))))))</f>
        <v>山口</v>
      </c>
      <c r="D9" s="15">
        <v>3</v>
      </c>
      <c r="E9" s="16" t="str">
        <f>IF(E5="","",IF(E5="BD",VLOOKUP(D9,男女D!#REF!,5,FALSE),IF(E5="GD",VLOOKUP(D9,男女D!#REF!,5,FALSE),IF(E5="BS",VLOOKUP(D9,ﾃﾞｰﾀ!$A$4:$D$35,2,FALSE),IF(E5="GS",VLOOKUP(D9,ﾃﾞｰﾀ!$H$4:$K$35,2,FALSE))))))</f>
        <v>坂口</v>
      </c>
      <c r="F9" s="14">
        <v>5</v>
      </c>
      <c r="G9" s="16" t="str">
        <f>IF(G5="","",IF(G5="BD",VLOOKUP(F9,男女D!#REF!,5,FALSE),IF(G5="GD",VLOOKUP(F9,男女D!#REF!,5,FALSE),IF(G5="BS",VLOOKUP(F9,ﾃﾞｰﾀ!$A$4:$D$35,2,FALSE),IF(G5="GS",VLOOKUP(F9,ﾃﾞｰﾀ!$H$4:$K$35,2,FALSE))))))</f>
        <v>白水</v>
      </c>
      <c r="H9" s="14">
        <v>7</v>
      </c>
      <c r="I9" s="16" t="str">
        <f>IF(I5="","",IF(I5="BD",VLOOKUP(H9,男女D!#REF!,5,FALSE),IF(I5="GD",VLOOKUP(H9,男女D!#REF!,5,FALSE),IF(I5="BS",VLOOKUP(H9,ﾃﾞｰﾀ!$A$4:$D$35,2,FALSE),IF(I5="GS",VLOOKUP(H9,ﾃﾞｰﾀ!$H$4:$K$35,2,FALSE))))))</f>
        <v>河下</v>
      </c>
      <c r="J9" s="14">
        <v>9</v>
      </c>
      <c r="K9" s="16" t="str">
        <f>IF(K5="","",IF(K5="BD",VLOOKUP(J9,男女D!#REF!,5,FALSE),IF(K5="GD",VLOOKUP(J9,男女D!#REF!,5,FALSE),IF(K5="BS",VLOOKUP(J9,ﾃﾞｰﾀ!$A$4:$D$35,2,FALSE),IF(K5="GS",VLOOKUP(J9,ﾃﾞｰﾀ!$H$4:$K$35,2,FALSE))))))</f>
        <v>尊田</v>
      </c>
      <c r="L9" s="14">
        <v>1</v>
      </c>
      <c r="M9" s="16" t="str">
        <f>IF(M5="","",IF(M5="BD",VLOOKUP(L9,男女D!#REF!,5,FALSE),IF(M5="GD",VLOOKUP(L9,男女D!#REF!,5,FALSE),IF(M5="BS",VLOOKUP(L9,ﾃﾞｰﾀ!$A$4:$D$35,2,FALSE),IF(M5="GS",VLOOKUP(L9,ﾃﾞｰﾀ!$H$4:$K$35,2,FALSE))))))</f>
        <v>大坪</v>
      </c>
      <c r="N9" s="14">
        <v>3</v>
      </c>
      <c r="O9" s="16" t="str">
        <f>IF(O5="","",IF(O5="BD",VLOOKUP(N9,男女D!#REF!,5,FALSE),IF(O5="GD",VLOOKUP(N9,男女D!#REF!,5,FALSE),IF(O5="BS",VLOOKUP(N9,ﾃﾞｰﾀ!$A$4:$D$35,2,FALSE),IF(O5="GS",VLOOKUP(N9,ﾃﾞｰﾀ!$H$4:$K$35,2,FALSE))))))</f>
        <v>吉住</v>
      </c>
      <c r="P9" s="14">
        <v>5</v>
      </c>
      <c r="Q9" s="16" t="str">
        <f>IF(Q5="","",IF(Q5="BD",VLOOKUP(P9,男女D!#REF!,5,FALSE),IF(Q5="GD",VLOOKUP(P9,男女D!#REF!,5,FALSE),IF(Q5="BS",VLOOKUP(P9,ﾃﾞｰﾀ!$A$4:$D$35,2,FALSE),IF(Q5="GS",VLOOKUP(P9,ﾃﾞｰﾀ!$H$4:$K$35,2,FALSE))))))</f>
        <v>甲斐</v>
      </c>
      <c r="R9" s="14">
        <v>7</v>
      </c>
      <c r="S9" s="16" t="str">
        <f>IF(S5="","",IF(S5="BD",VLOOKUP(R9,男女D!#REF!,5,FALSE),IF(S5="GD",VLOOKUP(R9,男女D!#REF!,5,FALSE),IF(S5="BS",VLOOKUP(R9,ﾃﾞｰﾀ!$A$4:$D$35,2,FALSE),IF(S5="GS",VLOOKUP(R9,ﾃﾞｰﾀ!$H$4:$K$35,2,FALSE))))))</f>
        <v>首藤</v>
      </c>
      <c r="T9" s="14">
        <v>9</v>
      </c>
      <c r="U9" s="17" t="str">
        <f>IF(U5="","",IF(U5="BD",VLOOKUP(T9,男女D!#REF!,5,FALSE),IF(U5="GD",VLOOKUP(T9,男女D!#REF!,5,FALSE),IF(U5="BS",VLOOKUP(T9,ﾃﾞｰﾀ!$A$4:$D$35,2,FALSE),IF(U5="GS",VLOOKUP(T9,ﾃﾞｰﾀ!$H$4:$K$35,2,FALSE))))))</f>
        <v>梶谷</v>
      </c>
    </row>
    <row r="10" spans="1:21" s="10" customFormat="1" ht="21" customHeight="1">
      <c r="A10" s="164">
        <v>0.375</v>
      </c>
      <c r="B10" s="254" t="s">
        <v>13</v>
      </c>
      <c r="C10" s="248"/>
      <c r="D10" s="247" t="s">
        <v>5</v>
      </c>
      <c r="E10" s="248"/>
      <c r="F10" s="247" t="s">
        <v>5</v>
      </c>
      <c r="G10" s="248"/>
      <c r="H10" s="247" t="s">
        <v>5</v>
      </c>
      <c r="I10" s="248"/>
      <c r="J10" s="247" t="s">
        <v>5</v>
      </c>
      <c r="K10" s="248"/>
      <c r="L10" s="247" t="s">
        <v>5</v>
      </c>
      <c r="M10" s="248"/>
      <c r="N10" s="247" t="s">
        <v>5</v>
      </c>
      <c r="O10" s="248"/>
      <c r="P10" s="247" t="s">
        <v>5</v>
      </c>
      <c r="Q10" s="248"/>
      <c r="R10" s="247" t="s">
        <v>5</v>
      </c>
      <c r="S10" s="248"/>
      <c r="T10" s="247" t="s">
        <v>5</v>
      </c>
      <c r="U10" s="249"/>
    </row>
    <row r="11" spans="1:21" s="18" customFormat="1" ht="21" customHeight="1">
      <c r="A11" s="13"/>
      <c r="B11" s="15">
        <v>2</v>
      </c>
      <c r="C11" s="16" t="str">
        <f>IF(C5="","",IF(C5="BS",VLOOKUP(B11,ﾃﾞｰﾀ!$A$4:$D$35,2,FALSE),IF(C5="GS",VLOOKUP(B11,ﾃﾞｰﾀ!$H$4:$K$35,2,FALSE),IF(C5="BD",VLOOKUP(B11,男女D!#REF!,2,FALSE),IF(C5="GD",VLOOKUP(B11,男女D!#REF!,2,FALSE))))))</f>
        <v>寺田</v>
      </c>
      <c r="D11" s="14">
        <v>4</v>
      </c>
      <c r="E11" s="16" t="str">
        <f>IF(E5="","",IF(E5="BS",VLOOKUP(D11,ﾃﾞｰﾀ!$A$4:$D$35,2,FALSE),IF(E5="GS",VLOOKUP(D11,ﾃﾞｰﾀ!$H$4:$K$35,2,FALSE),IF(E5="BD",VLOOKUP(D11,男女D!#REF!,2,FALSE),IF(E5="GD",VLOOKUP(D11,男女D!#REF!,2,FALSE))))))</f>
        <v>小村</v>
      </c>
      <c r="F11" s="14">
        <v>6</v>
      </c>
      <c r="G11" s="16" t="str">
        <f>IF(G5="","",IF(G5="BS",VLOOKUP(F11,ﾃﾞｰﾀ!$A$4:$D$35,2,FALSE),IF(G5="GS",VLOOKUP(F11,ﾃﾞｰﾀ!$H$4:$K$35,2,FALSE),IF(G5="BD",VLOOKUP(F11,男女D!#REF!,2,FALSE),IF(G5="GD",VLOOKUP(F11,男女D!#REF!,2,FALSE))))))</f>
        <v>岩本</v>
      </c>
      <c r="H11" s="14">
        <v>8</v>
      </c>
      <c r="I11" s="16" t="str">
        <f>IF(I5="","",IF(I5="BS",VLOOKUP(H11,ﾃﾞｰﾀ!$A$4:$D$35,2,FALSE),IF(I5="GS",VLOOKUP(H11,ﾃﾞｰﾀ!$H$4:$K$35,2,FALSE),IF(I5="BD",VLOOKUP(H11,男女D!#REF!,2,FALSE),IF(I5="GD",VLOOKUP(H11,男女D!#REF!,2,FALSE))))))</f>
        <v>池田</v>
      </c>
      <c r="J11" s="14">
        <v>10</v>
      </c>
      <c r="K11" s="16" t="str">
        <f>IF(K5="","",IF(K5="BS",VLOOKUP(J11,ﾃﾞｰﾀ!$A$4:$D$35,2,FALSE),IF(K5="GS",VLOOKUP(J11,ﾃﾞｰﾀ!$H$4:$K$35,2,FALSE),IF(K5="BD",VLOOKUP(J11,男女D!#REF!,2,FALSE),IF(K5="GD",VLOOKUP(J11,男女D!#REF!,2,FALSE))))))</f>
        <v>野田</v>
      </c>
      <c r="L11" s="14">
        <v>2</v>
      </c>
      <c r="M11" s="16" t="str">
        <f>IF(M5="","",IF(M5="BS",VLOOKUP(L11,ﾃﾞｰﾀ!$A$4:$D$35,2,FALSE),IF(M5="GS",VLOOKUP(L11,ﾃﾞｰﾀ!$H$4:$K$35,2,FALSE),IF(M5="BD",VLOOKUP(L11,男女D!#REF!,2,FALSE),IF(M5="GD",VLOOKUP(L11,男女D!#REF!,2,FALSE))))))</f>
        <v>松元</v>
      </c>
      <c r="N11" s="14">
        <v>4</v>
      </c>
      <c r="O11" s="16" t="str">
        <f>IF(O5="","",IF(O5="BS",VLOOKUP(N11,ﾃﾞｰﾀ!$A$4:$D$35,2,FALSE),IF(O5="GS",VLOOKUP(N11,ﾃﾞｰﾀ!$H$4:$K$35,2,FALSE),IF(O5="BD",VLOOKUP(N11,男女D!#REF!,2,FALSE),IF(O5="GD",VLOOKUP(N11,男女D!#REF!,2,FALSE))))))</f>
        <v>下地</v>
      </c>
      <c r="P11" s="14">
        <v>6</v>
      </c>
      <c r="Q11" s="16" t="str">
        <f>IF(Q5="","",IF(Q5="BS",VLOOKUP(P11,ﾃﾞｰﾀ!$A$4:$D$35,2,FALSE),IF(Q5="GS",VLOOKUP(P11,ﾃﾞｰﾀ!$H$4:$K$35,2,FALSE),IF(Q5="BD",VLOOKUP(P11,男女D!#REF!,2,FALSE),IF(Q5="GD",VLOOKUP(P11,男女D!#REF!,2,FALSE))))))</f>
        <v>玉城</v>
      </c>
      <c r="R11" s="14">
        <v>8</v>
      </c>
      <c r="S11" s="16" t="str">
        <f>IF(S5="","",IF(S5="BS",VLOOKUP(R11,ﾃﾞｰﾀ!$A$4:$D$35,2,FALSE),IF(S5="GS",VLOOKUP(R11,ﾃﾞｰﾀ!$H$4:$K$35,2,FALSE),IF(S5="BD",VLOOKUP(R11,男女D!#REF!,2,FALSE),IF(S5="GD",VLOOKUP(R11,男女D!#REF!,2,FALSE))))))</f>
        <v>廣田</v>
      </c>
      <c r="T11" s="14">
        <v>10</v>
      </c>
      <c r="U11" s="17" t="str">
        <f>IF(U5="","",IF(U5="BS",VLOOKUP(T11,ﾃﾞｰﾀ!$A$4:$D$35,2,FALSE),IF(U5="GS",VLOOKUP(T11,ﾃﾞｰﾀ!$H$4:$K$35,2,FALSE),IF(U5="BD",VLOOKUP(T11,男女D!#REF!,2,FALSE),IF(U5="GD",VLOOKUP(T11,男女D!#REF!,2,FALSE))))))</f>
        <v>井上</v>
      </c>
    </row>
    <row r="12" spans="1:21" s="18" customFormat="1" ht="21" customHeight="1" thickBot="1">
      <c r="A12" s="19"/>
      <c r="B12" s="21"/>
      <c r="C12" s="22">
        <f>IF(C5="","",IF(C5="BD",VLOOKUP(B11,男女D!#REF!,5,FALSE),IF(C5="GD",VLOOKUP(B11,男女D!#REF!,5,FALSE),IF(OR(C5="BS",C5="GS"),""))))</f>
      </c>
      <c r="D12" s="20"/>
      <c r="E12" s="22">
        <f>IF(E5="","",IF(E5="BD",VLOOKUP(D11,男女D!#REF!,5,FALSE),IF(E5="GD",VLOOKUP(D11,男女D!#REF!,5,FALSE),IF(OR(E5="BS",E5="GS"),""))))</f>
      </c>
      <c r="F12" s="20"/>
      <c r="G12" s="22">
        <f>IF(G5="","",IF(G5="BD",VLOOKUP(F11,男女D!#REF!,5,FALSE),IF(G5="GD",VLOOKUP(F11,男女D!#REF!,5,FALSE),IF(OR(G5="BS",G5="GS"),""))))</f>
      </c>
      <c r="H12" s="20"/>
      <c r="I12" s="22">
        <f>IF(I5="","",IF(I5="BD",VLOOKUP(H11,男女D!#REF!,5,FALSE),IF(I5="GD",VLOOKUP(H11,男女D!#REF!,5,FALSE),IF(OR(I5="BS",I5="GS"),""))))</f>
      </c>
      <c r="J12" s="20"/>
      <c r="K12" s="22">
        <f>IF(K5="","",IF(K5="BD",VLOOKUP(J11,男女D!#REF!,5,FALSE),IF(K5="GD",VLOOKUP(J11,男女D!#REF!,5,FALSE),IF(OR(K5="BS",K5="GS"),""))))</f>
      </c>
      <c r="L12" s="20"/>
      <c r="M12" s="22">
        <f>IF(M5="","",IF(M5="BD",VLOOKUP(L11,男女D!#REF!,5,FALSE),IF(M5="GD",VLOOKUP(L11,男女D!#REF!,5,FALSE),IF(OR(M5="BS",M5="GS"),""))))</f>
      </c>
      <c r="N12" s="20"/>
      <c r="O12" s="22">
        <f>IF(O5="","",IF(O5="BD",VLOOKUP(N11,男女D!#REF!,5,FALSE),IF(O5="GD",VLOOKUP(N11,男女D!#REF!,5,FALSE),IF(OR(O5="BS",O5="GS"),""))))</f>
      </c>
      <c r="P12" s="20"/>
      <c r="Q12" s="22">
        <f>IF(Q5="","",IF(Q5="BD",VLOOKUP(P11,男女D!#REF!,5,FALSE),IF(Q5="GD",VLOOKUP(P11,男女D!#REF!,5,FALSE),IF(OR(Q5="BS",Q5="GS"),""))))</f>
      </c>
      <c r="R12" s="20"/>
      <c r="S12" s="22">
        <f>IF(S5="","",IF(S5="BD",VLOOKUP(R11,男女D!#REF!,5,FALSE),IF(S5="GD",VLOOKUP(R11,男女D!#REF!,5,FALSE),IF(OR(S5="BS",S5="GS"),""))))</f>
      </c>
      <c r="T12" s="20"/>
      <c r="U12" s="23">
        <f>IF(U5="","",IF(U5="BD",VLOOKUP(T11,男女D!#REF!,5,FALSE),IF(U5="GD",VLOOKUP(T11,男女D!#REF!,5,FALSE),IF(OR(U5="BS",U5="GS"),""))))</f>
      </c>
    </row>
    <row r="13" spans="1:21" s="10" customFormat="1" ht="21" customHeight="1">
      <c r="A13" s="9" t="s">
        <v>3</v>
      </c>
      <c r="B13" s="29">
        <v>1</v>
      </c>
      <c r="C13" s="28" t="str">
        <f>IF(B13="","",LOOKUP(B13,{1,"BS";2,"GS";3,"BD";4,"GD"}))</f>
        <v>BS</v>
      </c>
      <c r="D13" s="29">
        <v>1</v>
      </c>
      <c r="E13" s="28" t="str">
        <f>IF(D13="","",LOOKUP(D13,{1,"BS";2,"GS";3,"BD";4,"GD"}))</f>
        <v>BS</v>
      </c>
      <c r="F13" s="29">
        <v>1</v>
      </c>
      <c r="G13" s="28" t="str">
        <f>IF(F13="","",LOOKUP(F13,{1,"BS";2,"GS";3,"BD";4,"GD"}))</f>
        <v>BS</v>
      </c>
      <c r="H13" s="29">
        <v>1</v>
      </c>
      <c r="I13" s="28" t="str">
        <f>IF(H13="","",LOOKUP(H13,{1,"BS";2,"GS";3,"BD";4,"GD"}))</f>
        <v>BS</v>
      </c>
      <c r="J13" s="29">
        <v>1</v>
      </c>
      <c r="K13" s="28" t="str">
        <f>IF(J13="","",LOOKUP(J13,{1,"BS";2,"GS";3,"BD";4,"GD"}))</f>
        <v>BS</v>
      </c>
      <c r="L13" s="29">
        <v>2</v>
      </c>
      <c r="M13" s="28" t="str">
        <f>IF(L13="","",LOOKUP(L13,{1,"BS";2,"GS";3,"BD";4,"GD"}))</f>
        <v>GS</v>
      </c>
      <c r="N13" s="29">
        <v>2</v>
      </c>
      <c r="O13" s="28" t="str">
        <f>IF(N13="","",LOOKUP(N13,{1,"BS";2,"GS";3,"BD";4,"GD"}))</f>
        <v>GS</v>
      </c>
      <c r="P13" s="29">
        <v>2</v>
      </c>
      <c r="Q13" s="28" t="str">
        <f>IF(P13="","",LOOKUP(P13,{1,"BS";2,"GS";3,"BD";4,"GD"}))</f>
        <v>GS</v>
      </c>
      <c r="R13" s="29">
        <v>2</v>
      </c>
      <c r="S13" s="28" t="str">
        <f>IF(R13="","",LOOKUP(R13,{1,"BS";2,"GS";3,"BD";4,"GD"}))</f>
        <v>GS</v>
      </c>
      <c r="T13" s="31">
        <v>2</v>
      </c>
      <c r="U13" s="32" t="str">
        <f>IF(T13="","",LOOKUP(T13,{1,"BS";2,"GS";3,"BD";4,"GD"}))</f>
        <v>GS</v>
      </c>
    </row>
    <row r="14" spans="1:21" s="10" customFormat="1" ht="21" customHeight="1">
      <c r="A14" s="11" t="s">
        <v>4</v>
      </c>
      <c r="B14" s="34"/>
      <c r="C14" s="35" t="s">
        <v>18</v>
      </c>
      <c r="D14" s="33"/>
      <c r="E14" s="35" t="s">
        <v>18</v>
      </c>
      <c r="F14" s="33"/>
      <c r="G14" s="35" t="s">
        <v>18</v>
      </c>
      <c r="H14" s="33"/>
      <c r="I14" s="35" t="s">
        <v>18</v>
      </c>
      <c r="J14" s="33"/>
      <c r="K14" s="35" t="s">
        <v>18</v>
      </c>
      <c r="L14" s="33"/>
      <c r="M14" s="35" t="s">
        <v>18</v>
      </c>
      <c r="N14" s="33"/>
      <c r="O14" s="35" t="s">
        <v>18</v>
      </c>
      <c r="P14" s="33"/>
      <c r="Q14" s="35" t="s">
        <v>18</v>
      </c>
      <c r="R14" s="33"/>
      <c r="S14" s="35" t="s">
        <v>18</v>
      </c>
      <c r="T14" s="33"/>
      <c r="U14" s="36" t="s">
        <v>18</v>
      </c>
    </row>
    <row r="15" spans="1:21" s="10" customFormat="1" ht="21" customHeight="1">
      <c r="A15" s="12"/>
      <c r="B15" s="253"/>
      <c r="C15" s="251"/>
      <c r="D15" s="250"/>
      <c r="E15" s="251"/>
      <c r="F15" s="250"/>
      <c r="G15" s="251"/>
      <c r="H15" s="250"/>
      <c r="I15" s="251"/>
      <c r="J15" s="250"/>
      <c r="K15" s="251"/>
      <c r="L15" s="250"/>
      <c r="M15" s="251"/>
      <c r="N15" s="250"/>
      <c r="O15" s="251"/>
      <c r="P15" s="250"/>
      <c r="Q15" s="251"/>
      <c r="R15" s="250"/>
      <c r="S15" s="251"/>
      <c r="T15" s="250"/>
      <c r="U15" s="252"/>
    </row>
    <row r="16" spans="1:21" s="10" customFormat="1" ht="21" customHeight="1">
      <c r="A16" s="13"/>
      <c r="B16" s="15"/>
      <c r="C16" s="16">
        <f>IF(C13="","",IF(C13="BD",VLOOKUP(B17,男女D!#REF!,2,FALSE),IF(C13="GD",VLOOKUP(B17,男女D!#REF!,2,FALSE),IF(OR(C13="BS",C13="GS"),""))))</f>
      </c>
      <c r="D16" s="14"/>
      <c r="E16" s="16">
        <f>IF(E13="","",IF(E13="BD",VLOOKUP(D17,男女D!#REF!,2,FALSE),IF(E13="GD",VLOOKUP(D17,男女D!#REF!,2,FALSE),IF(OR(E13="BS",E13="GS"),""))))</f>
      </c>
      <c r="F16" s="14"/>
      <c r="G16" s="16">
        <f>IF(G13="","",IF(G13="BD",VLOOKUP(F17,男女D!#REF!,2,FALSE),IF(G13="GD",VLOOKUP(F17,男女D!#REF!,2,FALSE),IF(OR(G13="BS",G13="GS"),""))))</f>
      </c>
      <c r="H16" s="14"/>
      <c r="I16" s="16">
        <f>IF(I13="","",IF(I13="BD",VLOOKUP(H17,男女D!#REF!,2,FALSE),IF(I13="GD",VLOOKUP(H17,男女D!#REF!,2,FALSE),IF(OR(I13="BS",I13="GS"),""))))</f>
      </c>
      <c r="J16" s="14"/>
      <c r="K16" s="16">
        <f>IF(K13="","",IF(K13="BD",VLOOKUP(J17,男女D!#REF!,2,FALSE),IF(K13="GD",VLOOKUP(J17,男女D!#REF!,2,FALSE),IF(OR(K13="BS",K13="GS"),""))))</f>
      </c>
      <c r="L16" s="14"/>
      <c r="M16" s="16">
        <f>IF(M13="","",IF(M13="BD",VLOOKUP(L17,男女D!#REF!,2,FALSE),IF(M13="GD",VLOOKUP(L17,男女D!#REF!,2,FALSE),IF(OR(M13="BS",M13="GS"),""))))</f>
      </c>
      <c r="N16" s="14"/>
      <c r="O16" s="16">
        <f>IF(O13="","",IF(O13="BD",VLOOKUP(N17,男女D!#REF!,2,FALSE),IF(O13="GD",VLOOKUP(N17,男女D!#REF!,2,FALSE),IF(OR(O13="BS",O13="GS"),""))))</f>
      </c>
      <c r="P16" s="14"/>
      <c r="Q16" s="16">
        <f>IF(Q13="","",IF(Q13="BD",VLOOKUP(P17,男女D!#REF!,2,FALSE),IF(Q13="GD",VLOOKUP(P17,男女D!#REF!,2,FALSE),IF(OR(Q13="BS",Q13="GS"),""))))</f>
      </c>
      <c r="R16" s="14"/>
      <c r="S16" s="16">
        <f>IF(S13="","",IF(S13="BD",VLOOKUP(R17,男女D!#REF!,2,FALSE),IF(S13="GD",VLOOKUP(R17,男女D!#REF!,2,FALSE),IF(OR(S13="BS",S13="GS"),""))))</f>
      </c>
      <c r="T16" s="14"/>
      <c r="U16" s="17">
        <f>IF(U13="","",IF(U13="BD",VLOOKUP(T17,男女D!#REF!,2,FALSE),IF(U13="GD",VLOOKUP(T17,男女D!#REF!,2,FALSE),IF(OR(U13="BS",U13="GS"),""))))</f>
      </c>
    </row>
    <row r="17" spans="1:21" s="10" customFormat="1" ht="21" customHeight="1">
      <c r="A17" s="165" t="s">
        <v>63</v>
      </c>
      <c r="B17" s="15">
        <v>11</v>
      </c>
      <c r="C17" s="16" t="str">
        <f>IF(C13="","",IF(C13="BD",VLOOKUP(B17,男女D!#REF!,5,FALSE),IF(C13="GD",VLOOKUP(B17,男女D!#REF!,5,FALSE),IF(C13="BS",VLOOKUP(B17,ﾃﾞｰﾀ!$A$4:$D$35,2,FALSE),IF(C13="GS",VLOOKUP(B17,ﾃﾞｰﾀ!$H$4:$K$35,2,FALSE))))))</f>
        <v>志風</v>
      </c>
      <c r="D17" s="14">
        <v>13</v>
      </c>
      <c r="E17" s="16" t="str">
        <f>IF(E13="","",IF(E13="BD",VLOOKUP(D17,男女D!#REF!,5,FALSE),IF(E13="GD",VLOOKUP(D17,男女D!#REF!,5,FALSE),IF(E13="BS",VLOOKUP(D17,ﾃﾞｰﾀ!$A$4:$D$35,2,FALSE),IF(E13="GS",VLOOKUP(D17,ﾃﾞｰﾀ!$H$4:$K$35,2,FALSE))))))</f>
        <v>芝原</v>
      </c>
      <c r="F17" s="14">
        <v>15</v>
      </c>
      <c r="G17" s="16" t="str">
        <f>IF(G13="","",IF(G13="BD",VLOOKUP(F17,男女D!#REF!,5,FALSE),IF(G13="GD",VLOOKUP(F17,男女D!#REF!,5,FALSE),IF(G13="BS",VLOOKUP(F17,ﾃﾞｰﾀ!$A$4:$D$35,2,FALSE),IF(G13="GS",VLOOKUP(F17,ﾃﾞｰﾀ!$H$4:$K$35,2,FALSE))))))</f>
        <v>永富</v>
      </c>
      <c r="H17" s="14">
        <v>17</v>
      </c>
      <c r="I17" s="16" t="str">
        <f>IF(I13="","",IF(I13="BD",VLOOKUP(H17,男女D!#REF!,5,FALSE),IF(I13="GD",VLOOKUP(H17,男女D!#REF!,5,FALSE),IF(I13="BS",VLOOKUP(H17,ﾃﾞｰﾀ!$A$4:$D$35,2,FALSE),IF(I13="GS",VLOOKUP(H17,ﾃﾞｰﾀ!$H$4:$K$35,2,FALSE))))))</f>
        <v>佐伯</v>
      </c>
      <c r="J17" s="14">
        <v>19</v>
      </c>
      <c r="K17" s="16" t="str">
        <f>IF(K13="","",IF(K13="BD",VLOOKUP(J17,男女D!#REF!,5,FALSE),IF(K13="GD",VLOOKUP(J17,男女D!#REF!,5,FALSE),IF(K13="BS",VLOOKUP(J17,ﾃﾞｰﾀ!$A$4:$D$35,2,FALSE),IF(K13="GS",VLOOKUP(J17,ﾃﾞｰﾀ!$H$4:$K$35,2,FALSE))))))</f>
        <v>大塚</v>
      </c>
      <c r="L17" s="14">
        <v>11</v>
      </c>
      <c r="M17" s="16" t="str">
        <f>IF(M13="","",IF(M13="BD",VLOOKUP(L17,男女D!#REF!,5,FALSE),IF(M13="GD",VLOOKUP(L17,男女D!#REF!,5,FALSE),IF(M13="BS",VLOOKUP(L17,ﾃﾞｰﾀ!$A$4:$D$35,2,FALSE),IF(M13="GS",VLOOKUP(L17,ﾃﾞｰﾀ!$H$4:$K$35,2,FALSE))))))</f>
        <v>円本</v>
      </c>
      <c r="N17" s="14">
        <v>13</v>
      </c>
      <c r="O17" s="16" t="str">
        <f>IF(O13="","",IF(O13="BD",VLOOKUP(N17,男女D!#REF!,5,FALSE),IF(O13="GD",VLOOKUP(N17,男女D!#REF!,5,FALSE),IF(O13="BS",VLOOKUP(N17,ﾃﾞｰﾀ!$A$4:$D$35,2,FALSE),IF(O13="GS",VLOOKUP(N17,ﾃﾞｰﾀ!$H$4:$K$35,2,FALSE))))))</f>
        <v>川野</v>
      </c>
      <c r="P17" s="14">
        <v>15</v>
      </c>
      <c r="Q17" s="16" t="str">
        <f>IF(Q13="","",IF(Q13="BD",VLOOKUP(P17,男女D!#REF!,5,FALSE),IF(Q13="GD",VLOOKUP(P17,男女D!#REF!,5,FALSE),IF(Q13="BS",VLOOKUP(P17,ﾃﾞｰﾀ!$A$4:$D$35,2,FALSE),IF(Q13="GS",VLOOKUP(P17,ﾃﾞｰﾀ!$H$4:$K$35,2,FALSE))))))</f>
        <v>江代</v>
      </c>
      <c r="R17" s="14">
        <v>17</v>
      </c>
      <c r="S17" s="16" t="str">
        <f>IF(S13="","",IF(S13="BD",VLOOKUP(R17,男女D!#REF!,5,FALSE),IF(S13="GD",VLOOKUP(R17,男女D!#REF!,5,FALSE),IF(S13="BS",VLOOKUP(R17,ﾃﾞｰﾀ!$A$4:$D$35,2,FALSE),IF(S13="GS",VLOOKUP(R17,ﾃﾞｰﾀ!$H$4:$K$35,2,FALSE))))))</f>
        <v>山田</v>
      </c>
      <c r="T17" s="14">
        <v>19</v>
      </c>
      <c r="U17" s="17" t="str">
        <f>IF(U13="","",IF(U13="BD",VLOOKUP(T17,男女D!#REF!,5,FALSE),IF(U13="GD",VLOOKUP(T17,男女D!#REF!,5,FALSE),IF(U13="BS",VLOOKUP(T17,ﾃﾞｰﾀ!$A$4:$D$35,2,FALSE),IF(U13="GS",VLOOKUP(T17,ﾃﾞｰﾀ!$H$4:$K$35,2,FALSE))))))</f>
        <v>浮辺</v>
      </c>
    </row>
    <row r="18" spans="1:21" s="10" customFormat="1" ht="21" customHeight="1">
      <c r="A18" s="163" t="s">
        <v>64</v>
      </c>
      <c r="B18" s="254" t="s">
        <v>12</v>
      </c>
      <c r="C18" s="248"/>
      <c r="D18" s="247" t="s">
        <v>9</v>
      </c>
      <c r="E18" s="248"/>
      <c r="F18" s="247" t="s">
        <v>9</v>
      </c>
      <c r="G18" s="248"/>
      <c r="H18" s="247" t="s">
        <v>9</v>
      </c>
      <c r="I18" s="248"/>
      <c r="J18" s="247" t="s">
        <v>9</v>
      </c>
      <c r="K18" s="248"/>
      <c r="L18" s="247" t="s">
        <v>9</v>
      </c>
      <c r="M18" s="248"/>
      <c r="N18" s="247" t="s">
        <v>9</v>
      </c>
      <c r="O18" s="248"/>
      <c r="P18" s="247" t="s">
        <v>9</v>
      </c>
      <c r="Q18" s="248"/>
      <c r="R18" s="247" t="s">
        <v>9</v>
      </c>
      <c r="S18" s="248"/>
      <c r="T18" s="247" t="s">
        <v>9</v>
      </c>
      <c r="U18" s="249"/>
    </row>
    <row r="19" spans="1:21" s="10" customFormat="1" ht="21" customHeight="1">
      <c r="A19" s="13"/>
      <c r="B19" s="15">
        <v>12</v>
      </c>
      <c r="C19" s="16" t="str">
        <f>IF(C13="","",IF(C13="BS",VLOOKUP(B19,ﾃﾞｰﾀ!$A$4:$D$35,2,FALSE),IF(C13="GS",VLOOKUP(B19,ﾃﾞｰﾀ!$H$4:$K$35,2,FALSE),IF(C13="BD",VLOOKUP(B19,男女D!#REF!,2,FALSE),IF(C13="GD",VLOOKUP(B19,男女D!#REF!,2,FALSE))))))</f>
        <v>青山</v>
      </c>
      <c r="D19" s="14">
        <v>14</v>
      </c>
      <c r="E19" s="16" t="str">
        <f>IF(E13="","",IF(E13="BS",VLOOKUP(D19,ﾃﾞｰﾀ!$A$4:$D$35,2,FALSE),IF(E13="GS",VLOOKUP(D19,ﾃﾞｰﾀ!$H$4:$K$35,2,FALSE),IF(E13="BD",VLOOKUP(D19,男女D!#REF!,2,FALSE),IF(E13="GD",VLOOKUP(D19,男女D!#REF!,2,FALSE))))))</f>
        <v>玉城</v>
      </c>
      <c r="F19" s="14">
        <v>16</v>
      </c>
      <c r="G19" s="16" t="str">
        <f>IF(G13="","",IF(G13="BS",VLOOKUP(F19,ﾃﾞｰﾀ!$A$4:$D$35,2,FALSE),IF(G13="GS",VLOOKUP(F19,ﾃﾞｰﾀ!$H$4:$K$35,2,FALSE),IF(G13="BD",VLOOKUP(F19,男女D!#REF!,2,FALSE),IF(G13="GD",VLOOKUP(F19,男女D!#REF!,2,FALSE))))))</f>
        <v>小田原</v>
      </c>
      <c r="H19" s="14">
        <v>18</v>
      </c>
      <c r="I19" s="16" t="str">
        <f>IF(I13="","",IF(I13="BS",VLOOKUP(H19,ﾃﾞｰﾀ!$A$4:$D$35,2,FALSE),IF(I13="GS",VLOOKUP(H19,ﾃﾞｰﾀ!$H$4:$K$35,2,FALSE),IF(I13="BD",VLOOKUP(H19,男女D!#REF!,2,FALSE),IF(I13="GD",VLOOKUP(H19,男女D!#REF!,2,FALSE))))))</f>
        <v>伊藤</v>
      </c>
      <c r="J19" s="14">
        <v>20</v>
      </c>
      <c r="K19" s="16" t="str">
        <f>IF(K13="","",IF(K13="BS",VLOOKUP(J19,ﾃﾞｰﾀ!$A$4:$D$35,2,FALSE),IF(K13="GS",VLOOKUP(J19,ﾃﾞｰﾀ!$H$4:$K$35,2,FALSE),IF(K13="BD",VLOOKUP(J19,男女D!#REF!,2,FALSE),IF(K13="GD",VLOOKUP(J19,男女D!#REF!,2,FALSE))))))</f>
        <v>白水</v>
      </c>
      <c r="L19" s="14">
        <v>12</v>
      </c>
      <c r="M19" s="16" t="str">
        <f>IF(M13="","",IF(M13="BS",VLOOKUP(L19,ﾃﾞｰﾀ!$A$4:$D$35,2,FALSE),IF(M13="GS",VLOOKUP(L19,ﾃﾞｰﾀ!$H$4:$K$35,2,FALSE),IF(M13="BD",VLOOKUP(L19,男女D!#REF!,2,FALSE),IF(M13="GD",VLOOKUP(L19,男女D!#REF!,2,FALSE))))))</f>
        <v>城﨑</v>
      </c>
      <c r="N19" s="14">
        <v>14</v>
      </c>
      <c r="O19" s="16" t="str">
        <f>IF(O13="","",IF(O13="BS",VLOOKUP(N19,ﾃﾞｰﾀ!$A$4:$D$35,2,FALSE),IF(O13="GS",VLOOKUP(N19,ﾃﾞｰﾀ!$H$4:$K$35,2,FALSE),IF(O13="BD",VLOOKUP(N19,男女D!#REF!,2,FALSE),IF(O13="GD",VLOOKUP(N19,男女D!#REF!,2,FALSE))))))</f>
        <v>塚本</v>
      </c>
      <c r="P19" s="14">
        <v>16</v>
      </c>
      <c r="Q19" s="16" t="str">
        <f>IF(Q13="","",IF(Q13="BS",VLOOKUP(P19,ﾃﾞｰﾀ!$A$4:$D$35,2,FALSE),IF(Q13="GS",VLOOKUP(P19,ﾃﾞｰﾀ!$H$4:$K$35,2,FALSE),IF(Q13="BD",VLOOKUP(P19,男女D!#REF!,2,FALSE),IF(Q13="GD",VLOOKUP(P19,男女D!#REF!,2,FALSE))))))</f>
        <v>宮地</v>
      </c>
      <c r="R19" s="14">
        <v>18</v>
      </c>
      <c r="S19" s="16" t="str">
        <f>IF(S13="","",IF(S13="BS",VLOOKUP(R19,ﾃﾞｰﾀ!$A$4:$D$35,2,FALSE),IF(S13="GS",VLOOKUP(R19,ﾃﾞｰﾀ!$H$4:$K$35,2,FALSE),IF(S13="BD",VLOOKUP(R19,男女D!#REF!,2,FALSE),IF(S13="GD",VLOOKUP(R19,男女D!#REF!,2,FALSE))))))</f>
        <v>高木</v>
      </c>
      <c r="T19" s="14">
        <v>20</v>
      </c>
      <c r="U19" s="17" t="str">
        <f>IF(U13="","",IF(U13="BS",VLOOKUP(T19,ﾃﾞｰﾀ!$A$4:$D$35,2,FALSE),IF(U13="GS",VLOOKUP(T19,ﾃﾞｰﾀ!$H$4:$K$35,2,FALSE),IF(U13="BD",VLOOKUP(T19,男女D!#REF!,2,FALSE),IF(U13="GD",VLOOKUP(T19,男女D!#REF!,2,FALSE))))))</f>
        <v>田崎</v>
      </c>
    </row>
    <row r="20" spans="1:21" s="10" customFormat="1" ht="21" customHeight="1" thickBot="1">
      <c r="A20" s="19"/>
      <c r="B20" s="21"/>
      <c r="C20" s="22">
        <f>IF(C13="","",IF(C13="BD",VLOOKUP(B19,男女D!#REF!,5,FALSE),IF(C13="GD",VLOOKUP(B19,男女D!#REF!,5,FALSE),IF(OR(C13="BS",C13="GS"),""))))</f>
      </c>
      <c r="D20" s="20"/>
      <c r="E20" s="22">
        <f>IF(E13="","",IF(E13="BD",VLOOKUP(D19,男女D!#REF!,5,FALSE),IF(E13="GD",VLOOKUP(D19,男女D!#REF!,5,FALSE),IF(OR(E13="BS",E13="GS"),""))))</f>
      </c>
      <c r="F20" s="20"/>
      <c r="G20" s="22">
        <f>IF(G13="","",IF(G13="BD",VLOOKUP(F19,男女D!#REF!,5,FALSE),IF(G13="GD",VLOOKUP(F19,男女D!#REF!,5,FALSE),IF(OR(G13="BS",G13="GS"),""))))</f>
      </c>
      <c r="H20" s="20"/>
      <c r="I20" s="22">
        <f>IF(I13="","",IF(I13="BD",VLOOKUP(H19,男女D!#REF!,5,FALSE),IF(I13="GD",VLOOKUP(H19,男女D!#REF!,5,FALSE),IF(OR(I13="BS",I13="GS"),""))))</f>
      </c>
      <c r="J20" s="20"/>
      <c r="K20" s="22">
        <f>IF(K13="","",IF(K13="BD",VLOOKUP(J19,男女D!#REF!,5,FALSE),IF(K13="GD",VLOOKUP(J19,男女D!#REF!,5,FALSE),IF(OR(K13="BS",K13="GS"),""))))</f>
      </c>
      <c r="L20" s="20"/>
      <c r="M20" s="22">
        <f>IF(M13="","",IF(M13="BD",VLOOKUP(L19,男女D!#REF!,5,FALSE),IF(M13="GD",VLOOKUP(L19,男女D!#REF!,5,FALSE),IF(OR(M13="BS",M13="GS"),""))))</f>
      </c>
      <c r="N20" s="20"/>
      <c r="O20" s="22">
        <f>IF(O13="","",IF(O13="BD",VLOOKUP(N19,男女D!#REF!,5,FALSE),IF(O13="GD",VLOOKUP(N19,男女D!#REF!,5,FALSE),IF(OR(O13="BS",O13="GS"),""))))</f>
      </c>
      <c r="P20" s="20"/>
      <c r="Q20" s="22">
        <f>IF(Q13="","",IF(Q13="BD",VLOOKUP(P19,男女D!#REF!,5,FALSE),IF(Q13="GD",VLOOKUP(P19,男女D!#REF!,5,FALSE),IF(OR(Q13="BS",Q13="GS"),""))))</f>
      </c>
      <c r="R20" s="20"/>
      <c r="S20" s="22">
        <f>IF(S13="","",IF(S13="BD",VLOOKUP(R19,男女D!#REF!,5,FALSE),IF(S13="GD",VLOOKUP(R19,男女D!#REF!,5,FALSE),IF(OR(S13="BS",S13="GS"),""))))</f>
      </c>
      <c r="T20" s="20"/>
      <c r="U20" s="23">
        <f>IF(U13="","",IF(U13="BD",VLOOKUP(T19,男女D!#REF!,5,FALSE),IF(U13="GD",VLOOKUP(T19,男女D!#REF!,5,FALSE),IF(OR(U13="BS",U13="GS"),""))))</f>
      </c>
    </row>
    <row r="21" spans="1:21" s="10" customFormat="1" ht="21" customHeight="1">
      <c r="A21" s="9" t="s">
        <v>3</v>
      </c>
      <c r="B21" s="29">
        <v>1</v>
      </c>
      <c r="C21" s="28" t="str">
        <f>IF(B21="","",LOOKUP(B21,{1,"BS";2,"GS";3,"BD";4,"GD"}))</f>
        <v>BS</v>
      </c>
      <c r="D21" s="29">
        <v>1</v>
      </c>
      <c r="E21" s="28" t="str">
        <f>IF(D21="","",LOOKUP(D21,{1,"BS";2,"GS";3,"BD";4,"GD"}))</f>
        <v>BS</v>
      </c>
      <c r="F21" s="29">
        <v>1</v>
      </c>
      <c r="G21" s="28" t="str">
        <f>IF(F21="","",LOOKUP(F21,{1,"BS";2,"GS";3,"BD";4,"GD"}))</f>
        <v>BS</v>
      </c>
      <c r="H21" s="29">
        <v>1</v>
      </c>
      <c r="I21" s="28" t="str">
        <f>IF(H21="","",LOOKUP(H21,{1,"BS";2,"GS";3,"BD";4,"GD"}))</f>
        <v>BS</v>
      </c>
      <c r="J21" s="29">
        <v>1</v>
      </c>
      <c r="K21" s="28" t="str">
        <f>IF(J21="","",LOOKUP(J21,{1,"BS";2,"GS";3,"BD";4,"GD"}))</f>
        <v>BS</v>
      </c>
      <c r="L21" s="29">
        <v>2</v>
      </c>
      <c r="M21" s="28" t="str">
        <f>IF(L21="","",LOOKUP(L21,{1,"BS";2,"GS";3,"BD";4,"GD"}))</f>
        <v>GS</v>
      </c>
      <c r="N21" s="29">
        <v>2</v>
      </c>
      <c r="O21" s="28" t="str">
        <f>IF(N21="","",LOOKUP(N21,{1,"BS";2,"GS";3,"BD";4,"GD"}))</f>
        <v>GS</v>
      </c>
      <c r="P21" s="29">
        <v>2</v>
      </c>
      <c r="Q21" s="28" t="str">
        <f>IF(P21="","",LOOKUP(P21,{1,"BS";2,"GS";3,"BD";4,"GD"}))</f>
        <v>GS</v>
      </c>
      <c r="R21" s="29">
        <v>2</v>
      </c>
      <c r="S21" s="28" t="str">
        <f>IF(R21="","",LOOKUP(R21,{1,"BS";2,"GS";3,"BD";4,"GD"}))</f>
        <v>GS</v>
      </c>
      <c r="T21" s="31">
        <v>2</v>
      </c>
      <c r="U21" s="32" t="str">
        <f>IF(T21="","",LOOKUP(T21,{1,"BS";2,"GS";3,"BD";4,"GD"}))</f>
        <v>GS</v>
      </c>
    </row>
    <row r="22" spans="1:21" s="10" customFormat="1" ht="21" customHeight="1">
      <c r="A22" s="11" t="s">
        <v>4</v>
      </c>
      <c r="B22" s="34"/>
      <c r="C22" s="35" t="s">
        <v>18</v>
      </c>
      <c r="D22" s="33"/>
      <c r="E22" s="35" t="s">
        <v>18</v>
      </c>
      <c r="F22" s="33"/>
      <c r="G22" s="35" t="s">
        <v>18</v>
      </c>
      <c r="H22" s="33"/>
      <c r="I22" s="35" t="s">
        <v>18</v>
      </c>
      <c r="J22" s="33"/>
      <c r="K22" s="35" t="s">
        <v>18</v>
      </c>
      <c r="L22" s="33"/>
      <c r="M22" s="35" t="s">
        <v>18</v>
      </c>
      <c r="N22" s="33"/>
      <c r="O22" s="35" t="s">
        <v>18</v>
      </c>
      <c r="P22" s="33"/>
      <c r="Q22" s="35" t="s">
        <v>18</v>
      </c>
      <c r="R22" s="33"/>
      <c r="S22" s="35" t="s">
        <v>18</v>
      </c>
      <c r="T22" s="33"/>
      <c r="U22" s="35" t="s">
        <v>18</v>
      </c>
    </row>
    <row r="23" spans="1:21" s="10" customFormat="1" ht="21" customHeight="1">
      <c r="A23" s="12"/>
      <c r="B23" s="253"/>
      <c r="C23" s="251"/>
      <c r="D23" s="250"/>
      <c r="E23" s="251"/>
      <c r="F23" s="250"/>
      <c r="G23" s="251"/>
      <c r="H23" s="250"/>
      <c r="I23" s="251"/>
      <c r="J23" s="250"/>
      <c r="K23" s="251"/>
      <c r="L23" s="250"/>
      <c r="M23" s="251"/>
      <c r="N23" s="250"/>
      <c r="O23" s="251"/>
      <c r="P23" s="250"/>
      <c r="Q23" s="251"/>
      <c r="R23" s="250"/>
      <c r="S23" s="251"/>
      <c r="T23" s="250"/>
      <c r="U23" s="252"/>
    </row>
    <row r="24" spans="1:21" s="10" customFormat="1" ht="21" customHeight="1">
      <c r="A24" s="13"/>
      <c r="B24" s="15"/>
      <c r="C24" s="16">
        <f>IF(C21="","",IF(C21="BD",VLOOKUP(B25,男女D!#REF!,2,FALSE),IF(C21="GD",VLOOKUP(B25,男女D!#REF!,2,FALSE),IF(OR(C21="BS",C21="GS"),""))))</f>
      </c>
      <c r="D24" s="14"/>
      <c r="E24" s="16">
        <f>IF(E21="","",IF(E21="BD",VLOOKUP(D25,男女D!#REF!,2,FALSE),IF(E21="GD",VLOOKUP(D25,男女D!#REF!,2,FALSE),IF(OR(E21="BS",E21="GS"),""))))</f>
      </c>
      <c r="F24" s="14"/>
      <c r="G24" s="16">
        <f>IF(G21="","",IF(G21="BD",VLOOKUP(F25,男女D!#REF!,2,FALSE),IF(G21="GD",VLOOKUP(F25,男女D!#REF!,2,FALSE),IF(OR(G21="BS",G21="GS"),""))))</f>
      </c>
      <c r="H24" s="14"/>
      <c r="I24" s="16">
        <f>IF(I21="","",IF(I21="BD",VLOOKUP(H25,男女D!#REF!,2,FALSE),IF(I21="GD",VLOOKUP(H25,男女D!#REF!,2,FALSE),IF(OR(I21="BS",I21="GS"),""))))</f>
      </c>
      <c r="J24" s="14"/>
      <c r="K24" s="16">
        <f>IF(K21="","",IF(K21="BD",VLOOKUP(J25,男女D!#REF!,2,FALSE),IF(K21="GD",VLOOKUP(J25,男女D!#REF!,2,FALSE),IF(OR(K21="BS",K21="GS"),""))))</f>
      </c>
      <c r="L24" s="14"/>
      <c r="M24" s="16">
        <f>IF(M21="","",IF(M21="BD",VLOOKUP(L25,男女D!#REF!,2,FALSE),IF(M21="GD",VLOOKUP(L25,男女D!#REF!,2,FALSE),IF(OR(M21="BS",M21="GS"),""))))</f>
      </c>
      <c r="N24" s="14"/>
      <c r="O24" s="16">
        <f>IF(O21="","",IF(O21="BD",VLOOKUP(N25,男女D!#REF!,2,FALSE),IF(O21="GD",VLOOKUP(N25,男女D!#REF!,2,FALSE),IF(OR(O21="BS",O21="GS"),""))))</f>
      </c>
      <c r="P24" s="14"/>
      <c r="Q24" s="16">
        <f>IF(Q21="","",IF(Q21="BD",VLOOKUP(P25,男女D!#REF!,2,FALSE),IF(Q21="GD",VLOOKUP(P25,男女D!#REF!,2,FALSE),IF(OR(Q21="BS",Q21="GS"),""))))</f>
      </c>
      <c r="R24" s="14"/>
      <c r="S24" s="16">
        <f>IF(S21="","",IF(S21="BD",VLOOKUP(R25,男女D!#REF!,2,FALSE),IF(S21="GD",VLOOKUP(R25,男女D!#REF!,2,FALSE),IF(OR(S21="BS",S21="GS"),""))))</f>
      </c>
      <c r="T24" s="14"/>
      <c r="U24" s="17">
        <f>IF(U21="","",IF(U21="BD",VLOOKUP(T25,男女D!#REF!,2,FALSE),IF(U21="GD",VLOOKUP(T25,男女D!#REF!,2,FALSE),IF(OR(U21="BS",U21="GS"),""))))</f>
      </c>
    </row>
    <row r="25" spans="1:21" s="10" customFormat="1" ht="21" customHeight="1">
      <c r="A25" s="165" t="s">
        <v>65</v>
      </c>
      <c r="B25" s="15">
        <v>21</v>
      </c>
      <c r="C25" s="16" t="str">
        <f>IF(C21="","",IF(C21="BD",VLOOKUP(B25,男女D!#REF!,5,FALSE),IF(C21="GD",VLOOKUP(B25,男女D!#REF!,5,FALSE),IF(C21="BS",VLOOKUP(B25,ﾃﾞｰﾀ!$A$4:$D$35,2,FALSE),IF(C21="GS",VLOOKUP(B25,ﾃﾞｰﾀ!$H$4:$K$35,2,FALSE))))))</f>
        <v>佐藤</v>
      </c>
      <c r="D25" s="14">
        <v>23</v>
      </c>
      <c r="E25" s="16" t="str">
        <f>IF(E21="","",IF(E21="BD",VLOOKUP(D25,男女D!#REF!,5,FALSE),IF(E21="GD",VLOOKUP(D25,男女D!#REF!,5,FALSE),IF(E21="BS",VLOOKUP(D25,ﾃﾞｰﾀ!$A$4:$D$35,2,FALSE),IF(E21="GS",VLOOKUP(D25,ﾃﾞｰﾀ!$H$4:$K$35,2,FALSE))))))</f>
        <v>内田</v>
      </c>
      <c r="F25" s="14">
        <v>25</v>
      </c>
      <c r="G25" s="16" t="str">
        <f>IF(G21="","",IF(G21="BD",VLOOKUP(F25,男女D!#REF!,5,FALSE),IF(G21="GD",VLOOKUP(F25,男女D!#REF!,5,FALSE),IF(G21="BS",VLOOKUP(F25,ﾃﾞｰﾀ!$A$4:$D$35,2,FALSE),IF(G21="GS",VLOOKUP(F25,ﾃﾞｰﾀ!$H$4:$K$35,2,FALSE))))))</f>
        <v>新垣</v>
      </c>
      <c r="H25" s="14">
        <v>27</v>
      </c>
      <c r="I25" s="16" t="str">
        <f>IF(I21="","",IF(I21="BD",VLOOKUP(H25,男女D!#REF!,5,FALSE),IF(I21="GD",VLOOKUP(H25,男女D!#REF!,5,FALSE),IF(I21="BS",VLOOKUP(H25,ﾃﾞｰﾀ!$A$4:$D$35,2,FALSE),IF(I21="GS",VLOOKUP(H25,ﾃﾞｰﾀ!$H$4:$K$35,2,FALSE))))))</f>
        <v>南里</v>
      </c>
      <c r="J25" s="14">
        <v>29</v>
      </c>
      <c r="K25" s="16" t="str">
        <f>IF(K21="","",IF(K21="BD",VLOOKUP(J25,男女D!#REF!,5,FALSE),IF(K21="GD",VLOOKUP(J25,男女D!#REF!,5,FALSE),IF(K21="BS",VLOOKUP(J25,ﾃﾞｰﾀ!$A$4:$D$35,2,FALSE),IF(K21="GS",VLOOKUP(J25,ﾃﾞｰﾀ!$H$4:$K$35,2,FALSE))))))</f>
        <v>佐々木</v>
      </c>
      <c r="L25" s="14">
        <v>21</v>
      </c>
      <c r="M25" s="16" t="str">
        <f>IF(M21="","",IF(M21="BD",VLOOKUP(L25,男女D!#REF!,5,FALSE),IF(M21="GD",VLOOKUP(L25,男女D!#REF!,5,FALSE),IF(M21="BS",VLOOKUP(L25,ﾃﾞｰﾀ!$A$4:$D$35,2,FALSE),IF(M21="GS",VLOOKUP(L25,ﾃﾞｰﾀ!$H$4:$K$35,2,FALSE))))))</f>
        <v>山田</v>
      </c>
      <c r="N25" s="14">
        <v>23</v>
      </c>
      <c r="O25" s="16" t="str">
        <f>IF(O21="","",IF(O21="BD",VLOOKUP(N25,男女D!#REF!,5,FALSE),IF(O21="GD",VLOOKUP(N25,男女D!#REF!,5,FALSE),IF(O21="BS",VLOOKUP(N25,ﾃﾞｰﾀ!$A$4:$D$35,2,FALSE),IF(O21="GS",VLOOKUP(N25,ﾃﾞｰﾀ!$H$4:$K$35,2,FALSE))))))</f>
        <v>佐伯</v>
      </c>
      <c r="P25" s="14">
        <v>25</v>
      </c>
      <c r="Q25" s="16" t="str">
        <f>IF(Q21="","",IF(Q21="BD",VLOOKUP(P25,男女D!#REF!,5,FALSE),IF(Q21="GD",VLOOKUP(P25,男女D!#REF!,5,FALSE),IF(Q21="BS",VLOOKUP(P25,ﾃﾞｰﾀ!$A$4:$D$35,2,FALSE),IF(Q21="GS",VLOOKUP(P25,ﾃﾞｰﾀ!$H$4:$K$35,2,FALSE))))))</f>
        <v>寺園</v>
      </c>
      <c r="R25" s="14">
        <v>27</v>
      </c>
      <c r="S25" s="16" t="str">
        <f>IF(S21="","",IF(S21="BD",VLOOKUP(R25,男女D!#REF!,5,FALSE),IF(S21="GD",VLOOKUP(R25,男女D!#REF!,5,FALSE),IF(S21="BS",VLOOKUP(R25,ﾃﾞｰﾀ!$A$4:$D$35,2,FALSE),IF(S21="GS",VLOOKUP(R25,ﾃﾞｰﾀ!$H$4:$K$35,2,FALSE))))))</f>
        <v>松尾</v>
      </c>
      <c r="T25" s="14">
        <v>29</v>
      </c>
      <c r="U25" s="17" t="str">
        <f>IF(U21="","",IF(U21="BD",VLOOKUP(T25,男女D!#REF!,5,FALSE),IF(U21="GD",VLOOKUP(T25,男女D!#REF!,5,FALSE),IF(U21="BS",VLOOKUP(T25,ﾃﾞｰﾀ!$A$4:$D$35,2,FALSE),IF(U21="GS",VLOOKUP(T25,ﾃﾞｰﾀ!$H$4:$K$35,2,FALSE))))))</f>
        <v>井上</v>
      </c>
    </row>
    <row r="26" spans="1:21" s="10" customFormat="1" ht="21" customHeight="1">
      <c r="A26" s="163" t="s">
        <v>66</v>
      </c>
      <c r="B26" s="254" t="s">
        <v>12</v>
      </c>
      <c r="C26" s="248"/>
      <c r="D26" s="247" t="s">
        <v>9</v>
      </c>
      <c r="E26" s="248"/>
      <c r="F26" s="247" t="s">
        <v>9</v>
      </c>
      <c r="G26" s="248"/>
      <c r="H26" s="247" t="s">
        <v>9</v>
      </c>
      <c r="I26" s="248"/>
      <c r="J26" s="247" t="s">
        <v>9</v>
      </c>
      <c r="K26" s="248"/>
      <c r="L26" s="247" t="s">
        <v>9</v>
      </c>
      <c r="M26" s="248"/>
      <c r="N26" s="247" t="s">
        <v>9</v>
      </c>
      <c r="O26" s="248"/>
      <c r="P26" s="247" t="s">
        <v>9</v>
      </c>
      <c r="Q26" s="248"/>
      <c r="R26" s="247" t="s">
        <v>9</v>
      </c>
      <c r="S26" s="248"/>
      <c r="T26" s="247" t="s">
        <v>9</v>
      </c>
      <c r="U26" s="249"/>
    </row>
    <row r="27" spans="1:21" s="10" customFormat="1" ht="21" customHeight="1">
      <c r="A27" s="13"/>
      <c r="B27" s="15">
        <v>22</v>
      </c>
      <c r="C27" s="16" t="str">
        <f>IF(C21="","",IF(C21="BS",VLOOKUP(B27,ﾃﾞｰﾀ!$A$4:$D$35,2,FALSE),IF(C21="GS",VLOOKUP(B27,ﾃﾞｰﾀ!$H$4:$K$35,2,FALSE),IF(C21="BD",VLOOKUP(B27,男女D!#REF!,2,FALSE),IF(C21="GD",VLOOKUP(B27,男女D!#REF!,2,FALSE))))))</f>
        <v>成松</v>
      </c>
      <c r="D27" s="14">
        <v>24</v>
      </c>
      <c r="E27" s="16" t="str">
        <f>IF(E21="","",IF(E21="BS",VLOOKUP(D27,ﾃﾞｰﾀ!$A$4:$D$35,2,FALSE),IF(E21="GS",VLOOKUP(D27,ﾃﾞｰﾀ!$H$4:$K$35,2,FALSE),IF(E21="BD",VLOOKUP(D27,男女D!#REF!,2,FALSE),IF(E21="GD",VLOOKUP(D27,男女D!#REF!,2,FALSE))))))</f>
        <v>高橋</v>
      </c>
      <c r="F27" s="14">
        <v>26</v>
      </c>
      <c r="G27" s="16" t="str">
        <f>IF(G21="","",IF(G21="BS",VLOOKUP(F27,ﾃﾞｰﾀ!$A$4:$D$35,2,FALSE),IF(G21="GS",VLOOKUP(F27,ﾃﾞｰﾀ!$H$4:$K$35,2,FALSE),IF(G21="BD",VLOOKUP(F27,男女D!#REF!,2,FALSE),IF(G21="GD",VLOOKUP(F27,男女D!#REF!,2,FALSE))))))</f>
        <v>古賀</v>
      </c>
      <c r="H27" s="14">
        <v>28</v>
      </c>
      <c r="I27" s="16" t="str">
        <f>IF(I21="","",IF(I21="BS",VLOOKUP(H27,ﾃﾞｰﾀ!$A$4:$D$35,2,FALSE),IF(I21="GS",VLOOKUP(H27,ﾃﾞｰﾀ!$H$4:$K$35,2,FALSE),IF(I21="BD",VLOOKUP(H27,男女D!#REF!,2,FALSE),IF(I21="GD",VLOOKUP(H27,男女D!#REF!,2,FALSE))))))</f>
        <v>重山</v>
      </c>
      <c r="J27" s="14">
        <v>30</v>
      </c>
      <c r="K27" s="16" t="str">
        <f>IF(K21="","",IF(K21="BS",VLOOKUP(J27,ﾃﾞｰﾀ!$A$4:$D$35,2,FALSE),IF(K21="GS",VLOOKUP(J27,ﾃﾞｰﾀ!$H$4:$K$35,2,FALSE),IF(K21="BD",VLOOKUP(J27,男女D!#REF!,2,FALSE),IF(K21="GD",VLOOKUP(J27,男女D!#REF!,2,FALSE))))))</f>
        <v>田島</v>
      </c>
      <c r="L27" s="14">
        <v>22</v>
      </c>
      <c r="M27" s="16" t="str">
        <f>IF(M21="","",IF(M21="BS",VLOOKUP(L27,ﾃﾞｰﾀ!$A$4:$D$35,2,FALSE),IF(M21="GS",VLOOKUP(L27,ﾃﾞｰﾀ!$H$4:$K$35,2,FALSE),IF(M21="BD",VLOOKUP(L27,男女D!#REF!,2,FALSE),IF(M21="GD",VLOOKUP(L27,男女D!#REF!,2,FALSE))))))</f>
        <v>馬場</v>
      </c>
      <c r="N27" s="14">
        <v>24</v>
      </c>
      <c r="O27" s="16" t="str">
        <f>IF(O21="","",IF(O21="BS",VLOOKUP(N27,ﾃﾞｰﾀ!$A$4:$D$35,2,FALSE),IF(O21="GS",VLOOKUP(N27,ﾃﾞｰﾀ!$H$4:$K$35,2,FALSE),IF(O21="BD",VLOOKUP(N27,男女D!#REF!,2,FALSE),IF(O21="GD",VLOOKUP(N27,男女D!#REF!,2,FALSE))))))</f>
        <v>松永</v>
      </c>
      <c r="P27" s="14">
        <v>26</v>
      </c>
      <c r="Q27" s="16" t="str">
        <f>IF(Q21="","",IF(Q21="BS",VLOOKUP(P27,ﾃﾞｰﾀ!$A$4:$D$35,2,FALSE),IF(Q21="GS",VLOOKUP(P27,ﾃﾞｰﾀ!$H$4:$K$35,2,FALSE),IF(Q21="BD",VLOOKUP(P27,男女D!#REF!,2,FALSE),IF(Q21="GD",VLOOKUP(P27,男女D!#REF!,2,FALSE))))))</f>
        <v>岩崎</v>
      </c>
      <c r="R27" s="14">
        <v>28</v>
      </c>
      <c r="S27" s="16" t="str">
        <f>IF(S21="","",IF(S21="BS",VLOOKUP(R27,ﾃﾞｰﾀ!$A$4:$D$35,2,FALSE),IF(S21="GS",VLOOKUP(R27,ﾃﾞｰﾀ!$H$4:$K$35,2,FALSE),IF(S21="BD",VLOOKUP(R27,男女D!#REF!,2,FALSE),IF(S21="GD",VLOOKUP(R27,男女D!#REF!,2,FALSE))))))</f>
        <v>山下</v>
      </c>
      <c r="T27" s="14">
        <v>30</v>
      </c>
      <c r="U27" s="17" t="str">
        <f>IF(U21="","",IF(U21="BS",VLOOKUP(T27,ﾃﾞｰﾀ!$A$4:$D$35,2,FALSE),IF(U21="GS",VLOOKUP(T27,ﾃﾞｰﾀ!$H$4:$K$35,2,FALSE),IF(U21="BD",VLOOKUP(T27,男女D!#REF!,2,FALSE),IF(U21="GD",VLOOKUP(T27,男女D!#REF!,2,FALSE))))))</f>
        <v>佐藤</v>
      </c>
    </row>
    <row r="28" spans="1:21" s="10" customFormat="1" ht="21" customHeight="1" thickBot="1">
      <c r="A28" s="19"/>
      <c r="B28" s="21"/>
      <c r="C28" s="22">
        <f>IF(C21="","",IF(C21="BD",VLOOKUP(B27,男女D!#REF!,5,FALSE),IF(C21="GD",VLOOKUP(B27,男女D!#REF!,5,FALSE),IF(OR(C21="BS",C21="GS"),""))))</f>
      </c>
      <c r="D28" s="20"/>
      <c r="E28" s="22">
        <f>IF(E21="","",IF(E21="BD",VLOOKUP(D27,男女D!#REF!,5,FALSE),IF(E21="GD",VLOOKUP(D27,男女D!#REF!,5,FALSE),IF(OR(E21="BS",E21="GS"),""))))</f>
      </c>
      <c r="F28" s="20"/>
      <c r="G28" s="22">
        <f>IF(G21="","",IF(G21="BD",VLOOKUP(F27,男女D!#REF!,5,FALSE),IF(G21="GD",VLOOKUP(F27,男女D!#REF!,5,FALSE),IF(OR(G21="BS",G21="GS"),""))))</f>
      </c>
      <c r="H28" s="20"/>
      <c r="I28" s="22">
        <f>IF(I21="","",IF(I21="BD",VLOOKUP(H27,男女D!#REF!,5,FALSE),IF(I21="GD",VLOOKUP(H27,男女D!#REF!,5,FALSE),IF(OR(I21="BS",I21="GS"),""))))</f>
      </c>
      <c r="J28" s="20"/>
      <c r="K28" s="22">
        <f>IF(K21="","",IF(K21="BD",VLOOKUP(J27,男女D!#REF!,5,FALSE),IF(K21="GD",VLOOKUP(J27,男女D!#REF!,5,FALSE),IF(OR(K21="BS",K21="GS"),""))))</f>
      </c>
      <c r="L28" s="20"/>
      <c r="M28" s="22">
        <f>IF(M21="","",IF(M21="BD",VLOOKUP(L27,男女D!#REF!,5,FALSE),IF(M21="GD",VLOOKUP(L27,男女D!#REF!,5,FALSE),IF(OR(M21="BS",M21="GS"),""))))</f>
      </c>
      <c r="N28" s="20"/>
      <c r="O28" s="22">
        <f>IF(O21="","",IF(O21="BD",VLOOKUP(N27,男女D!#REF!,5,FALSE),IF(O21="GD",VLOOKUP(N27,男女D!#REF!,5,FALSE),IF(OR(O21="BS",O21="GS"),""))))</f>
      </c>
      <c r="P28" s="20"/>
      <c r="Q28" s="22">
        <f>IF(Q21="","",IF(Q21="BD",VLOOKUP(P27,男女D!#REF!,5,FALSE),IF(Q21="GD",VLOOKUP(P27,男女D!#REF!,5,FALSE),IF(OR(Q21="BS",Q21="GS"),""))))</f>
      </c>
      <c r="R28" s="20"/>
      <c r="S28" s="22">
        <f>IF(S21="","",IF(S21="BD",VLOOKUP(R27,男女D!#REF!,5,FALSE),IF(S21="GD",VLOOKUP(R27,男女D!#REF!,5,FALSE),IF(OR(S21="BS",S21="GS"),""))))</f>
      </c>
      <c r="T28" s="20"/>
      <c r="U28" s="23">
        <f>IF(U21="","",IF(U21="BD",VLOOKUP(T27,男女D!#REF!,5,FALSE),IF(U21="GD",VLOOKUP(T27,男女D!#REF!,5,FALSE),IF(OR(U21="BS",U21="GS"),""))))</f>
      </c>
    </row>
    <row r="29" spans="1:21" s="10" customFormat="1" ht="21" customHeight="1">
      <c r="A29" s="9" t="s">
        <v>3</v>
      </c>
      <c r="B29" s="29">
        <v>1</v>
      </c>
      <c r="C29" s="28" t="str">
        <f>IF(B29="","",LOOKUP(B29,{1,"BS";2,"GS";3,"BD";4,"GD"}))</f>
        <v>BS</v>
      </c>
      <c r="D29" s="29"/>
      <c r="E29" s="28">
        <f>IF(D29="","",LOOKUP(D29,{1,"BS";2,"GS";3,"BD";4,"GD"}))</f>
      </c>
      <c r="F29" s="29"/>
      <c r="G29" s="28">
        <f>IF(F29="","",LOOKUP(F29,{1,"BS";2,"GS";3,"BD";4,"GD"}))</f>
      </c>
      <c r="H29" s="29"/>
      <c r="I29" s="28">
        <f>IF(H29="","",LOOKUP(H29,{1,"BS";2,"GS";3,"BD";4,"GD"}))</f>
      </c>
      <c r="J29" s="29"/>
      <c r="K29" s="28">
        <f>IF(J29="","",LOOKUP(J29,{1,"BS";2,"GS";3,"BD";4,"GD"}))</f>
      </c>
      <c r="L29" s="29">
        <v>2</v>
      </c>
      <c r="M29" s="28" t="str">
        <f>IF(L29="","",LOOKUP(L29,{1,"BS";2,"GS";3,"BD";4,"GD"}))</f>
        <v>GS</v>
      </c>
      <c r="N29" s="29"/>
      <c r="O29" s="28">
        <f>IF(N29="","",LOOKUP(N29,{1,"BS";2,"GS";3,"BD";4,"GD"}))</f>
      </c>
      <c r="P29" s="29"/>
      <c r="Q29" s="28">
        <f>IF(P29="","",LOOKUP(P29,{1,"BS";2,"GS";3,"BD";4,"GD"}))</f>
      </c>
      <c r="R29" s="29"/>
      <c r="S29" s="28">
        <f>IF(R29="","",LOOKUP(R29,{1,"BS";2,"GS";3,"BD";4,"GD"}))</f>
      </c>
      <c r="T29" s="31"/>
      <c r="U29" s="32">
        <f>IF(T29="","",LOOKUP(T29,{1,"BS";2,"GS";3,"BD";4,"GD"}))</f>
      </c>
    </row>
    <row r="30" spans="1:21" s="10" customFormat="1" ht="21" customHeight="1">
      <c r="A30" s="11" t="s">
        <v>4</v>
      </c>
      <c r="B30" s="34"/>
      <c r="C30" s="35" t="s">
        <v>18</v>
      </c>
      <c r="D30" s="33"/>
      <c r="E30" s="35"/>
      <c r="F30" s="33"/>
      <c r="G30" s="35"/>
      <c r="H30" s="33"/>
      <c r="I30" s="35"/>
      <c r="J30" s="33"/>
      <c r="K30" s="35"/>
      <c r="L30" s="33"/>
      <c r="M30" s="35" t="s">
        <v>18</v>
      </c>
      <c r="N30" s="33"/>
      <c r="O30" s="35"/>
      <c r="P30" s="33"/>
      <c r="Q30" s="35"/>
      <c r="R30" s="33"/>
      <c r="S30" s="35"/>
      <c r="T30" s="33"/>
      <c r="U30" s="36"/>
    </row>
    <row r="31" spans="1:21" s="10" customFormat="1" ht="21" customHeight="1">
      <c r="A31" s="12"/>
      <c r="B31" s="253"/>
      <c r="C31" s="251"/>
      <c r="D31" s="250"/>
      <c r="E31" s="251"/>
      <c r="F31" s="250"/>
      <c r="G31" s="251"/>
      <c r="H31" s="250"/>
      <c r="I31" s="251"/>
      <c r="J31" s="250"/>
      <c r="K31" s="251"/>
      <c r="L31" s="250"/>
      <c r="M31" s="251"/>
      <c r="N31" s="250"/>
      <c r="O31" s="251"/>
      <c r="P31" s="250"/>
      <c r="Q31" s="251"/>
      <c r="R31" s="250"/>
      <c r="S31" s="251"/>
      <c r="T31" s="250"/>
      <c r="U31" s="252"/>
    </row>
    <row r="32" spans="1:21" s="10" customFormat="1" ht="21" customHeight="1">
      <c r="A32" s="13"/>
      <c r="B32" s="15"/>
      <c r="C32" s="16">
        <f>IF(C29="","",IF(C29="BD",VLOOKUP(B33,男女D!#REF!,2,FALSE),IF(C29="GD",VLOOKUP(B33,男女D!#REF!,2,FALSE),IF(OR(C29="BS",C29="GS"),""))))</f>
      </c>
      <c r="D32" s="14"/>
      <c r="E32" s="16">
        <f>IF(E29="","",IF(E29="BD",VLOOKUP(D33,男女D!#REF!,2,FALSE),IF(E29="GD",VLOOKUP(D33,男女D!#REF!,2,FALSE),IF(OR(E29="BS",E29="GS"),""))))</f>
      </c>
      <c r="F32" s="14"/>
      <c r="G32" s="16">
        <f>IF(G29="","",IF(G29="BD",VLOOKUP(F33,男女D!#REF!,2,FALSE),IF(G29="GD",VLOOKUP(F33,男女D!#REF!,2,FALSE),IF(OR(G29="BS",G29="GS"),""))))</f>
      </c>
      <c r="H32" s="14"/>
      <c r="I32" s="16">
        <f>IF(I29="","",IF(I29="BD",VLOOKUP(H33,男女D!#REF!,2,FALSE),IF(I29="GD",VLOOKUP(H33,男女D!#REF!,2,FALSE),IF(OR(I29="BS",I29="GS"),""))))</f>
      </c>
      <c r="J32" s="14"/>
      <c r="K32" s="16">
        <f>IF(K29="","",IF(K29="BD",VLOOKUP(J33,男女D!#REF!,2,FALSE),IF(K29="GD",VLOOKUP(J33,男女D!#REF!,2,FALSE),IF(OR(K29="BS",K29="GS"),""))))</f>
      </c>
      <c r="L32" s="14"/>
      <c r="M32" s="16">
        <f>IF(M29="","",IF(M29="BD",VLOOKUP(L33,男女D!#REF!,2,FALSE),IF(M29="GD",VLOOKUP(L33,男女D!#REF!,2,FALSE),IF(OR(M29="BS",M29="GS"),""))))</f>
      </c>
      <c r="N32" s="14"/>
      <c r="O32" s="16">
        <f>IF(O29="","",IF(O29="BD",VLOOKUP(N33,男女D!#REF!,2,FALSE),IF(O29="GD",VLOOKUP(N33,男女D!#REF!,2,FALSE),IF(OR(O29="BS",O29="GS"),""))))</f>
      </c>
      <c r="P32" s="14"/>
      <c r="Q32" s="16">
        <f>IF(Q29="","",IF(Q29="BD",VLOOKUP(P33,男女D!#REF!,2,FALSE),IF(Q29="GD",VLOOKUP(P33,男女D!#REF!,2,FALSE),IF(OR(Q29="BS",Q29="GS"),""))))</f>
      </c>
      <c r="R32" s="14"/>
      <c r="S32" s="16">
        <f>IF(S29="","",IF(S29="BD",VLOOKUP(R33,男女D!#REF!,2,FALSE),IF(S29="GD",VLOOKUP(R33,男女D!#REF!,2,FALSE),IF(OR(S29="BS",S29="GS"),""))))</f>
      </c>
      <c r="T32" s="14"/>
      <c r="U32" s="17">
        <f>IF(U29="","",IF(U29="BD",VLOOKUP(T33,男女D!#REF!,2,FALSE),IF(U29="GD",VLOOKUP(T33,男女D!#REF!,2,FALSE),IF(OR(U29="BS",U29="GS"),""))))</f>
      </c>
    </row>
    <row r="33" spans="1:21" s="10" customFormat="1" ht="21" customHeight="1">
      <c r="A33" s="165" t="s">
        <v>65</v>
      </c>
      <c r="B33" s="15">
        <v>31</v>
      </c>
      <c r="C33" s="16" t="str">
        <f>IF(C29="","",IF(C29="BD",VLOOKUP(B33,男女D!#REF!,5,FALSE),IF(C29="GD",VLOOKUP(B33,男女D!#REF!,5,FALSE),IF(C29="BS",VLOOKUP(B33,ﾃﾞｰﾀ!$A$4:$D$35,2,FALSE),IF(C29="GS",VLOOKUP(B33,ﾃﾞｰﾀ!$H$4:$K$35,2,FALSE))))))</f>
        <v>野口</v>
      </c>
      <c r="D33" s="14"/>
      <c r="E33" s="16">
        <f>IF(E29="","",IF(E29="BD",VLOOKUP(D33,男女D!#REF!,5,FALSE),IF(E29="GD",VLOOKUP(D33,男女D!#REF!,5,FALSE),IF(E29="BS",VLOOKUP(D33,ﾃﾞｰﾀ!$A$4:$D$35,2,FALSE),IF(E29="GS",VLOOKUP(D33,ﾃﾞｰﾀ!$H$4:$K$35,2,FALSE))))))</f>
      </c>
      <c r="F33" s="14"/>
      <c r="G33" s="16">
        <f>IF(G29="","",IF(G29="BD",VLOOKUP(F33,男女D!#REF!,5,FALSE),IF(G29="GD",VLOOKUP(F33,男女D!#REF!,5,FALSE),IF(G29="BS",VLOOKUP(F33,ﾃﾞｰﾀ!$A$4:$D$35,2,FALSE),IF(G29="GS",VLOOKUP(F33,ﾃﾞｰﾀ!$H$4:$K$35,2,FALSE))))))</f>
      </c>
      <c r="H33" s="14"/>
      <c r="I33" s="16">
        <f>IF(I29="","",IF(I29="BD",VLOOKUP(H33,男女D!#REF!,5,FALSE),IF(I29="GD",VLOOKUP(H33,男女D!#REF!,5,FALSE),IF(I29="BS",VLOOKUP(H33,ﾃﾞｰﾀ!$A$4:$D$35,2,FALSE),IF(I29="GS",VLOOKUP(H33,ﾃﾞｰﾀ!$H$4:$K$35,2,FALSE))))))</f>
      </c>
      <c r="J33" s="14"/>
      <c r="K33" s="16">
        <f>IF(K29="","",IF(K29="BD",VLOOKUP(J33,男女D!#REF!,5,FALSE),IF(K29="GD",VLOOKUP(J33,男女D!#REF!,5,FALSE),IF(K29="BS",VLOOKUP(J33,ﾃﾞｰﾀ!$A$4:$D$35,2,FALSE),IF(K29="GS",VLOOKUP(J33,ﾃﾞｰﾀ!$H$4:$K$35,2,FALSE))))))</f>
      </c>
      <c r="L33" s="14">
        <v>31</v>
      </c>
      <c r="M33" s="16" t="str">
        <f>IF(M29="","",IF(M29="BD",VLOOKUP(L33,男女D!#REF!,5,FALSE),IF(M29="GD",VLOOKUP(L33,男女D!#REF!,5,FALSE),IF(M29="BS",VLOOKUP(L33,ﾃﾞｰﾀ!$A$4:$D$35,2,FALSE),IF(M29="GS",VLOOKUP(L33,ﾃﾞｰﾀ!$H$4:$K$35,2,FALSE))))))</f>
        <v>大田黒</v>
      </c>
      <c r="N33" s="14"/>
      <c r="O33" s="16">
        <f>IF(O29="","",IF(O29="BD",VLOOKUP(N33,男女D!#REF!,5,FALSE),IF(O29="GD",VLOOKUP(N33,男女D!#REF!,5,FALSE),IF(O29="BS",VLOOKUP(N33,ﾃﾞｰﾀ!$A$4:$D$35,2,FALSE),IF(O29="GS",VLOOKUP(N33,ﾃﾞｰﾀ!$H$4:$K$35,2,FALSE))))))</f>
      </c>
      <c r="P33" s="14">
        <v>17</v>
      </c>
      <c r="Q33" s="16">
        <f>IF(Q29="","",IF(Q29="BD",VLOOKUP(P33,男女D!#REF!,5,FALSE),IF(Q29="GD",VLOOKUP(P33,男女D!#REF!,5,FALSE),IF(Q29="BS",VLOOKUP(P33,ﾃﾞｰﾀ!$A$4:$D$35,2,FALSE),IF(Q29="GS",VLOOKUP(P33,ﾃﾞｰﾀ!$H$4:$K$35,2,FALSE))))))</f>
      </c>
      <c r="R33" s="14"/>
      <c r="S33" s="16">
        <f>IF(S29="","",IF(S29="BD",VLOOKUP(R33,男女D!#REF!,5,FALSE),IF(S29="GD",VLOOKUP(R33,男女D!#REF!,5,FALSE),IF(S29="BS",VLOOKUP(R33,ﾃﾞｰﾀ!$A$4:$D$35,2,FALSE),IF(S29="GS",VLOOKUP(R33,ﾃﾞｰﾀ!$H$4:$K$35,2,FALSE))))))</f>
      </c>
      <c r="T33" s="14"/>
      <c r="U33" s="17">
        <f>IF(U29="","",IF(U29="BD",VLOOKUP(T33,男女D!#REF!,5,FALSE),IF(U29="GD",VLOOKUP(T33,男女D!#REF!,5,FALSE),IF(U29="BS",VLOOKUP(T33,ﾃﾞｰﾀ!$A$4:$D$35,2,FALSE),IF(U29="GS",VLOOKUP(T33,ﾃﾞｰﾀ!$H$4:$K$35,2,FALSE))))))</f>
      </c>
    </row>
    <row r="34" spans="1:21" s="10" customFormat="1" ht="21" customHeight="1">
      <c r="A34" s="163" t="s">
        <v>66</v>
      </c>
      <c r="B34" s="254" t="s">
        <v>12</v>
      </c>
      <c r="C34" s="248"/>
      <c r="D34" s="247" t="s">
        <v>9</v>
      </c>
      <c r="E34" s="248"/>
      <c r="F34" s="247" t="s">
        <v>9</v>
      </c>
      <c r="G34" s="248"/>
      <c r="H34" s="247" t="s">
        <v>9</v>
      </c>
      <c r="I34" s="248"/>
      <c r="J34" s="247" t="s">
        <v>9</v>
      </c>
      <c r="K34" s="248"/>
      <c r="L34" s="247" t="s">
        <v>9</v>
      </c>
      <c r="M34" s="248"/>
      <c r="N34" s="247" t="s">
        <v>9</v>
      </c>
      <c r="O34" s="248"/>
      <c r="P34" s="247" t="s">
        <v>9</v>
      </c>
      <c r="Q34" s="248"/>
      <c r="R34" s="247" t="s">
        <v>9</v>
      </c>
      <c r="S34" s="248"/>
      <c r="T34" s="247" t="s">
        <v>9</v>
      </c>
      <c r="U34" s="249"/>
    </row>
    <row r="35" spans="1:21" s="10" customFormat="1" ht="21" customHeight="1">
      <c r="A35" s="13"/>
      <c r="B35" s="15">
        <v>32</v>
      </c>
      <c r="C35" s="16" t="str">
        <f>IF(C29="","",IF(C29="BS",VLOOKUP(B35,ﾃﾞｰﾀ!$A$4:$D$35,2,FALSE),IF(C29="GS",VLOOKUP(B35,ﾃﾞｰﾀ!$H$4:$K$35,2,FALSE),IF(C29="BD",VLOOKUP(B35,男女D!#REF!,2,FALSE),IF(C29="GD",VLOOKUP(B35,男女D!#REF!,2,FALSE))))))</f>
        <v>徳田</v>
      </c>
      <c r="D35" s="14"/>
      <c r="E35" s="16">
        <f>IF(E29="","",IF(E29="BS",VLOOKUP(D35,ﾃﾞｰﾀ!$A$4:$D$35,2,FALSE),IF(E29="GS",VLOOKUP(D35,ﾃﾞｰﾀ!$H$4:$K$35,2,FALSE),IF(E29="BD",VLOOKUP(D35,男女D!#REF!,2,FALSE),IF(E29="GD",VLOOKUP(D35,男女D!#REF!,2,FALSE))))))</f>
      </c>
      <c r="F35" s="14"/>
      <c r="G35" s="16">
        <f>IF(G29="","",IF(G29="BS",VLOOKUP(F35,ﾃﾞｰﾀ!$A$4:$D$35,2,FALSE),IF(G29="GS",VLOOKUP(F35,ﾃﾞｰﾀ!$H$4:$K$35,2,FALSE),IF(G29="BD",VLOOKUP(F35,男女D!#REF!,2,FALSE),IF(G29="GD",VLOOKUP(F35,男女D!#REF!,2,FALSE))))))</f>
      </c>
      <c r="H35" s="14"/>
      <c r="I35" s="16">
        <f>IF(I29="","",IF(I29="BS",VLOOKUP(H35,ﾃﾞｰﾀ!$A$4:$D$35,2,FALSE),IF(I29="GS",VLOOKUP(H35,ﾃﾞｰﾀ!$H$4:$K$35,2,FALSE),IF(I29="BD",VLOOKUP(H35,男女D!#REF!,2,FALSE),IF(I29="GD",VLOOKUP(H35,男女D!#REF!,2,FALSE))))))</f>
      </c>
      <c r="J35" s="14"/>
      <c r="K35" s="16">
        <f>IF(K29="","",IF(K29="BS",VLOOKUP(J35,ﾃﾞｰﾀ!$A$4:$D$35,2,FALSE),IF(K29="GS",VLOOKUP(J35,ﾃﾞｰﾀ!$H$4:$K$35,2,FALSE),IF(K29="BD",VLOOKUP(J35,男女D!#REF!,2,FALSE),IF(K29="GD",VLOOKUP(J35,男女D!#REF!,2,FALSE))))))</f>
      </c>
      <c r="L35" s="14">
        <v>32</v>
      </c>
      <c r="M35" s="16" t="str">
        <f>IF(M29="","",IF(M29="BS",VLOOKUP(L35,ﾃﾞｰﾀ!$A$4:$D$35,2,FALSE),IF(M29="GS",VLOOKUP(L35,ﾃﾞｰﾀ!$H$4:$K$35,2,FALSE),IF(M29="BD",VLOOKUP(L35,男女D!#REF!,2,FALSE),IF(M29="GD",VLOOKUP(L35,男女D!#REF!,2,FALSE))))))</f>
        <v>谷口</v>
      </c>
      <c r="N35" s="14"/>
      <c r="O35" s="16">
        <f>IF(O29="","",IF(O29="BS",VLOOKUP(N35,ﾃﾞｰﾀ!$A$4:$D$35,2,FALSE),IF(O29="GS",VLOOKUP(N35,ﾃﾞｰﾀ!$H$4:$K$35,2,FALSE),IF(O29="BD",VLOOKUP(N35,男女D!#REF!,2,FALSE),IF(O29="GD",VLOOKUP(N35,男女D!#REF!,2,FALSE))))))</f>
      </c>
      <c r="P35" s="14"/>
      <c r="Q35" s="16">
        <f>IF(Q29="","",IF(Q29="BS",VLOOKUP(P35,ﾃﾞｰﾀ!$A$4:$D$35,2,FALSE),IF(Q29="GS",VLOOKUP(P35,ﾃﾞｰﾀ!$H$4:$K$35,2,FALSE),IF(Q29="BD",VLOOKUP(P35,男女D!#REF!,2,FALSE),IF(Q29="GD",VLOOKUP(P35,男女D!#REF!,2,FALSE))))))</f>
      </c>
      <c r="R35" s="14"/>
      <c r="S35" s="16">
        <f>IF(S29="","",IF(S29="BS",VLOOKUP(R35,ﾃﾞｰﾀ!$A$4:$D$35,2,FALSE),IF(S29="GS",VLOOKUP(R35,ﾃﾞｰﾀ!$H$4:$K$35,2,FALSE),IF(S29="BD",VLOOKUP(R35,男女D!#REF!,2,FALSE),IF(S29="GD",VLOOKUP(R35,男女D!#REF!,2,FALSE))))))</f>
      </c>
      <c r="T35" s="14"/>
      <c r="U35" s="17">
        <f>IF(U29="","",IF(U29="BS",VLOOKUP(T35,ﾃﾞｰﾀ!$A$4:$D$35,2,FALSE),IF(U29="GS",VLOOKUP(T35,ﾃﾞｰﾀ!$H$4:$K$35,2,FALSE),IF(U29="BD",VLOOKUP(T35,男女D!#REF!,2,FALSE),IF(U29="GD",VLOOKUP(T35,男女D!#REF!,2,FALSE))))))</f>
      </c>
    </row>
    <row r="36" spans="1:21" s="10" customFormat="1" ht="21" customHeight="1" thickBot="1">
      <c r="A36" s="19"/>
      <c r="B36" s="21"/>
      <c r="C36" s="22">
        <f>IF(C29="","",IF(C29="BD",VLOOKUP(B35,男女D!#REF!,5,FALSE),IF(C29="GD",VLOOKUP(B35,男女D!#REF!,5,FALSE),IF(OR(C29="BS",C29="GS"),""))))</f>
      </c>
      <c r="D36" s="20"/>
      <c r="E36" s="22">
        <f>IF(E29="","",IF(E29="BD",VLOOKUP(D35,男女D!#REF!,5,FALSE),IF(E29="GD",VLOOKUP(D35,男女D!#REF!,5,FALSE),IF(OR(E29="BS",E29="GS"),""))))</f>
      </c>
      <c r="F36" s="20"/>
      <c r="G36" s="22">
        <f>IF(G29="","",IF(G29="BD",VLOOKUP(F35,男女D!#REF!,5,FALSE),IF(G29="GD",VLOOKUP(F35,男女D!#REF!,5,FALSE),IF(OR(G29="BS",G29="GS"),""))))</f>
      </c>
      <c r="H36" s="20"/>
      <c r="I36" s="22">
        <f>IF(I29="","",IF(I29="BD",VLOOKUP(H35,男女D!#REF!,5,FALSE),IF(I29="GD",VLOOKUP(H35,男女D!#REF!,5,FALSE),IF(OR(I29="BS",I29="GS"),""))))</f>
      </c>
      <c r="J36" s="20"/>
      <c r="K36" s="22">
        <f>IF(K29="","",IF(K29="BD",VLOOKUP(J35,男女D!#REF!,5,FALSE),IF(K29="GD",VLOOKUP(J35,男女D!#REF!,5,FALSE),IF(OR(K29="BS",K29="GS"),""))))</f>
      </c>
      <c r="L36" s="20"/>
      <c r="M36" s="22">
        <f>IF(M29="","",IF(M29="BD",VLOOKUP(L35,男女D!#REF!,5,FALSE),IF(M29="GD",VLOOKUP(L35,男女D!#REF!,5,FALSE),IF(OR(M29="BS",M29="GS"),""))))</f>
      </c>
      <c r="N36" s="20"/>
      <c r="O36" s="22">
        <f>IF(O29="","",IF(O29="BD",VLOOKUP(N35,男女D!#REF!,5,FALSE),IF(O29="GD",VLOOKUP(N35,男女D!#REF!,5,FALSE),IF(OR(O29="BS",O29="GS"),""))))</f>
      </c>
      <c r="P36" s="20"/>
      <c r="Q36" s="22">
        <f>IF(Q29="","",IF(Q29="BD",VLOOKUP(P35,男女D!#REF!,5,FALSE),IF(Q29="GD",VLOOKUP(P35,男女D!#REF!,5,FALSE),IF(OR(Q29="BS",Q29="GS"),""))))</f>
      </c>
      <c r="R36" s="20"/>
      <c r="S36" s="22">
        <f>IF(S29="","",IF(S29="BD",VLOOKUP(R35,男女D!#REF!,5,FALSE),IF(S29="GD",VLOOKUP(R35,男女D!#REF!,5,FALSE),IF(OR(S29="BS",S29="GS"),""))))</f>
      </c>
      <c r="T36" s="20"/>
      <c r="U36" s="23">
        <f>IF(U29="","",IF(U29="BD",VLOOKUP(T35,男女D!#REF!,5,FALSE),IF(U29="GD",VLOOKUP(T35,男女D!#REF!,5,FALSE),IF(OR(U29="BS",U29="GS"),""))))</f>
      </c>
    </row>
    <row r="37" spans="1:21" s="10" customFormat="1" ht="21" customHeight="1">
      <c r="A37" s="9" t="s">
        <v>3</v>
      </c>
      <c r="B37" s="29"/>
      <c r="C37" s="28">
        <f>IF(B37="","",LOOKUP(B37,{1,"BS";2,"GS";3,"BD";4,"GD"}))</f>
      </c>
      <c r="D37" s="31"/>
      <c r="E37" s="28">
        <f>IF(D37="","",LOOKUP(D37,{1,"BS";2,"GS";3,"BD";4,"GD"}))</f>
      </c>
      <c r="F37" s="29"/>
      <c r="G37" s="28">
        <f>IF(F37="","",LOOKUP(F37,{1,"BS";2,"GS";3,"BD";4,"GD"}))</f>
      </c>
      <c r="H37" s="29"/>
      <c r="I37" s="28">
        <f>IF(H37="","",LOOKUP(H37,{1,"BS";2,"GS";3,"BD";4,"GD"}))</f>
      </c>
      <c r="J37" s="29"/>
      <c r="K37" s="28">
        <f>IF(J37="","",LOOKUP(J37,{1,"BS";2,"GS";3,"BD";4,"GD"}))</f>
      </c>
      <c r="L37" s="29"/>
      <c r="M37" s="28">
        <f>IF(L37="","",LOOKUP(L37,{1,"BS";2,"GS";3,"BD";4,"GD"}))</f>
      </c>
      <c r="N37" s="29"/>
      <c r="O37" s="28">
        <f>IF(N37="","",LOOKUP(N37,{1,"BS";2,"GS";3,"BD";4,"GD"}))</f>
      </c>
      <c r="P37" s="29"/>
      <c r="Q37" s="28">
        <f>IF(P37="","",LOOKUP(P37,{1,"BS";2,"GS";3,"BD";4,"GD"}))</f>
      </c>
      <c r="R37" s="29"/>
      <c r="S37" s="28">
        <f>IF(R37="","",LOOKUP(R37,{1,"BS";2,"GS";3,"BD";4,"GD"}))</f>
      </c>
      <c r="T37" s="31"/>
      <c r="U37" s="32">
        <f>IF(T37="","",LOOKUP(T37,{1,"BS";2,"GS";3,"BD";4,"GD"}))</f>
      </c>
    </row>
    <row r="38" spans="1:21" s="10" customFormat="1" ht="21" customHeight="1">
      <c r="A38" s="11" t="s">
        <v>4</v>
      </c>
      <c r="B38" s="68"/>
      <c r="C38" s="35"/>
      <c r="D38" s="33"/>
      <c r="E38" s="35"/>
      <c r="F38" s="33"/>
      <c r="G38" s="35"/>
      <c r="H38" s="33"/>
      <c r="I38" s="35"/>
      <c r="J38" s="34"/>
      <c r="K38" s="35"/>
      <c r="L38" s="34"/>
      <c r="M38" s="35"/>
      <c r="N38" s="33"/>
      <c r="O38" s="35"/>
      <c r="P38" s="33"/>
      <c r="Q38" s="35"/>
      <c r="R38" s="33"/>
      <c r="S38" s="35"/>
      <c r="T38" s="33"/>
      <c r="U38" s="36"/>
    </row>
    <row r="39" spans="1:21" s="10" customFormat="1" ht="21" customHeight="1">
      <c r="A39" s="12"/>
      <c r="B39" s="255"/>
      <c r="C39" s="256"/>
      <c r="D39" s="250"/>
      <c r="E39" s="251"/>
      <c r="F39" s="250"/>
      <c r="G39" s="251"/>
      <c r="H39" s="250"/>
      <c r="I39" s="251"/>
      <c r="J39" s="253"/>
      <c r="K39" s="251"/>
      <c r="L39" s="253"/>
      <c r="M39" s="251"/>
      <c r="N39" s="250"/>
      <c r="O39" s="251"/>
      <c r="P39" s="250"/>
      <c r="Q39" s="251"/>
      <c r="R39" s="250"/>
      <c r="S39" s="251"/>
      <c r="T39" s="250"/>
      <c r="U39" s="252"/>
    </row>
    <row r="40" spans="1:21" s="10" customFormat="1" ht="21" customHeight="1">
      <c r="A40" s="13"/>
      <c r="B40" s="14"/>
      <c r="C40" s="16">
        <f>IF(C37="","",IF(C37="BD",VLOOKUP(B41,男女D!#REF!,2,FALSE),IF(C37="GD",VLOOKUP(B41,男女D!#REF!,2,FALSE),IF(OR(C37="BS",C37="GS"),""))))</f>
      </c>
      <c r="D40" s="14"/>
      <c r="E40" s="16">
        <f>IF(E37="","",IF(E37="BD",VLOOKUP(D41,男女D!#REF!,2,FALSE),IF(E37="GD",VLOOKUP(D41,男女D!#REF!,2,FALSE),IF(OR(E37="BS",E37="GS"),""))))</f>
      </c>
      <c r="F40" s="14"/>
      <c r="G40" s="16">
        <f>IF(G37="","",IF(G37="BD",VLOOKUP(F41,男女D!#REF!,2,FALSE),IF(G37="GD",VLOOKUP(F41,男女D!#REF!,2,FALSE),IF(OR(G37="BS",G37="GS"),""))))</f>
      </c>
      <c r="H40" s="14"/>
      <c r="I40" s="16">
        <f>IF(I37="","",IF(I37="BD",VLOOKUP(H41,男女D!#REF!,2,FALSE),IF(I37="GD",VLOOKUP(H41,男女D!#REF!,2,FALSE),IF(OR(I37="BS",I37="GS"),""))))</f>
      </c>
      <c r="J40" s="15"/>
      <c r="K40" s="16">
        <f>IF(K37="","",IF(K37="BD",VLOOKUP(J41,男女D!#REF!,2,FALSE),IF(K37="GD",VLOOKUP(J41,男女D!#REF!,2,FALSE),IF(OR(K37="BS",K37="GS"),""))))</f>
      </c>
      <c r="L40" s="15"/>
      <c r="M40" s="16">
        <f>IF(M37="","",IF(M37="BD",VLOOKUP(L41,男女D!#REF!,2,FALSE),IF(M37="GD",VLOOKUP(L41,男女D!#REF!,2,FALSE),IF(OR(M37="BS",M37="GS"),""))))</f>
      </c>
      <c r="N40" s="14"/>
      <c r="O40" s="16">
        <f>IF(O37="","",IF(O37="BD",VLOOKUP(N41,男女D!#REF!,2,FALSE),IF(O37="GD",VLOOKUP(N41,男女D!#REF!,2,FALSE),IF(OR(O37="BS",O37="GS"),""))))</f>
      </c>
      <c r="P40" s="14"/>
      <c r="Q40" s="16">
        <f>IF(Q37="","",IF(Q37="BD",VLOOKUP(P41,男女D!#REF!,2,FALSE),IF(Q37="GD",VLOOKUP(P41,男女D!#REF!,2,FALSE),IF(OR(Q37="BS",Q37="GS"),""))))</f>
      </c>
      <c r="R40" s="14"/>
      <c r="S40" s="16">
        <f>IF(S37="","",IF(S37="BD",VLOOKUP(R41,男女D!#REF!,2,FALSE),IF(S37="GD",VLOOKUP(R41,男女D!#REF!,2,FALSE),IF(OR(S37="BS",S37="GS"),""))))</f>
      </c>
      <c r="T40" s="14"/>
      <c r="U40" s="17">
        <f>IF(U37="","",IF(U37="BD",VLOOKUP(T41,男女D!#REF!,2,FALSE),IF(U37="GD",VLOOKUP(T41,男女D!#REF!,2,FALSE),IF(OR(U37="BS",U37="GS"),""))))</f>
      </c>
    </row>
    <row r="41" spans="1:21" s="10" customFormat="1" ht="21" customHeight="1">
      <c r="A41" s="165" t="s">
        <v>65</v>
      </c>
      <c r="B41" s="14"/>
      <c r="C41" s="16">
        <f>IF(C37="","",IF(C37="BD",VLOOKUP(B41,男女D!#REF!,5,FALSE),IF(C37="GD",VLOOKUP(B41,男女D!#REF!,5,FALSE),IF(C37="BS",VLOOKUP(B41,ﾃﾞｰﾀ!$A$4:$D$35,2,FALSE),IF(C37="GS",VLOOKUP(B41,ﾃﾞｰﾀ!$H$4:$K$35,2,FALSE))))))</f>
      </c>
      <c r="D41" s="14"/>
      <c r="E41" s="16">
        <f>IF(E37="","",IF(E37="BD",VLOOKUP(D41,男女D!#REF!,5,FALSE),IF(E37="GD",VLOOKUP(D41,男女D!#REF!,5,FALSE),IF(E37="BS",VLOOKUP(D41,ﾃﾞｰﾀ!$A$4:$D$35,2,FALSE),IF(E37="GS",VLOOKUP(D41,ﾃﾞｰﾀ!$H$4:$K$35,2,FALSE))))))</f>
      </c>
      <c r="F41" s="14"/>
      <c r="G41" s="16">
        <f>IF(G37="","",IF(G37="BD",VLOOKUP(F41,男女D!#REF!,5,FALSE),IF(G37="GD",VLOOKUP(F41,男女D!#REF!,5,FALSE),IF(G37="BS",VLOOKUP(F41,ﾃﾞｰﾀ!$A$4:$D$35,2,FALSE),IF(G37="GS",VLOOKUP(F41,ﾃﾞｰﾀ!$H$4:$K$35,2,FALSE))))))</f>
      </c>
      <c r="H41" s="14"/>
      <c r="I41" s="16">
        <f>IF(I37="","",IF(I37="BD",VLOOKUP(H41,男女D!#REF!,5,FALSE),IF(I37="GD",VLOOKUP(H41,男女D!#REF!,5,FALSE),IF(I37="BS",VLOOKUP(H41,ﾃﾞｰﾀ!$A$4:$D$35,2,FALSE),IF(I37="GS",VLOOKUP(H41,ﾃﾞｰﾀ!$H$4:$K$35,2,FALSE))))))</f>
      </c>
      <c r="J41" s="15"/>
      <c r="K41" s="16">
        <f>IF(K37="","",IF(K37="BD",VLOOKUP(J41,男女D!#REF!,5,FALSE),IF(K37="GD",VLOOKUP(J41,男女D!#REF!,5,FALSE),IF(K37="BS",VLOOKUP(J41,ﾃﾞｰﾀ!$A$4:$D$35,2,FALSE),IF(K37="GS",VLOOKUP(J41,ﾃﾞｰﾀ!$H$4:$K$35,2,FALSE))))))</f>
      </c>
      <c r="L41" s="15"/>
      <c r="M41" s="16">
        <f>IF(M37="","",IF(M37="BD",VLOOKUP(L41,男女D!#REF!,5,FALSE),IF(M37="GD",VLOOKUP(L41,男女D!#REF!,5,FALSE),IF(M37="BS",VLOOKUP(L41,ﾃﾞｰﾀ!$A$4:$D$35,2,FALSE),IF(M37="GS",VLOOKUP(L41,ﾃﾞｰﾀ!$H$4:$K$35,2,FALSE))))))</f>
      </c>
      <c r="N41" s="14"/>
      <c r="O41" s="16">
        <f>IF(O37="","",IF(O37="BD",VLOOKUP(N41,男女D!#REF!,5,FALSE),IF(O37="GD",VLOOKUP(N41,男女D!#REF!,5,FALSE),IF(O37="BS",VLOOKUP(N41,ﾃﾞｰﾀ!$A$4:$D$35,2,FALSE),IF(O37="GS",VLOOKUP(N41,ﾃﾞｰﾀ!$H$4:$K$35,2,FALSE))))))</f>
      </c>
      <c r="P41" s="14"/>
      <c r="Q41" s="16">
        <f>IF(Q37="","",IF(Q37="BD",VLOOKUP(P41,男女D!#REF!,5,FALSE),IF(Q37="GD",VLOOKUP(P41,男女D!#REF!,5,FALSE),IF(Q37="BS",VLOOKUP(P41,ﾃﾞｰﾀ!$A$4:$D$35,2,FALSE),IF(Q37="GS",VLOOKUP(P41,ﾃﾞｰﾀ!$H$4:$K$35,2,FALSE))))))</f>
      </c>
      <c r="R41" s="14"/>
      <c r="S41" s="16">
        <f>IF(S37="","",IF(S37="BD",VLOOKUP(R41,男女D!#REF!,5,FALSE),IF(S37="GD",VLOOKUP(R41,男女D!#REF!,5,FALSE),IF(S37="BS",VLOOKUP(R41,ﾃﾞｰﾀ!$A$4:$D$35,2,FALSE),IF(S37="GS",VLOOKUP(R41,ﾃﾞｰﾀ!$H$4:$K$35,2,FALSE))))))</f>
      </c>
      <c r="T41" s="14"/>
      <c r="U41" s="17">
        <f>IF(U37="","",IF(U37="BD",VLOOKUP(T41,男女D!#REF!,5,FALSE),IF(U37="GD",VLOOKUP(T41,男女D!#REF!,5,FALSE),IF(U37="BS",VLOOKUP(T41,ﾃﾞｰﾀ!$A$4:$D$35,2,FALSE),IF(U37="GS",VLOOKUP(T41,ﾃﾞｰﾀ!$H$4:$K$35,2,FALSE))))))</f>
      </c>
    </row>
    <row r="42" spans="1:21" s="10" customFormat="1" ht="21" customHeight="1">
      <c r="A42" s="163" t="s">
        <v>66</v>
      </c>
      <c r="B42" s="247" t="s">
        <v>9</v>
      </c>
      <c r="C42" s="248"/>
      <c r="D42" s="247" t="s">
        <v>9</v>
      </c>
      <c r="E42" s="248"/>
      <c r="F42" s="247" t="s">
        <v>9</v>
      </c>
      <c r="G42" s="248"/>
      <c r="H42" s="247" t="s">
        <v>9</v>
      </c>
      <c r="I42" s="248"/>
      <c r="J42" s="254" t="s">
        <v>12</v>
      </c>
      <c r="K42" s="248"/>
      <c r="L42" s="254" t="s">
        <v>12</v>
      </c>
      <c r="M42" s="248"/>
      <c r="N42" s="247" t="s">
        <v>9</v>
      </c>
      <c r="O42" s="248"/>
      <c r="P42" s="247" t="s">
        <v>9</v>
      </c>
      <c r="Q42" s="248"/>
      <c r="R42" s="247" t="s">
        <v>9</v>
      </c>
      <c r="S42" s="248"/>
      <c r="T42" s="247" t="s">
        <v>9</v>
      </c>
      <c r="U42" s="249"/>
    </row>
    <row r="43" spans="1:21" s="10" customFormat="1" ht="21" customHeight="1">
      <c r="A43" s="13"/>
      <c r="B43" s="14"/>
      <c r="C43" s="16">
        <f>IF(C37="","",IF(C37="BS",VLOOKUP(B43,ﾃﾞｰﾀ!$A$4:$D$35,2,FALSE),IF(C37="GS",VLOOKUP(B43,ﾃﾞｰﾀ!$H$4:$K$35,2,FALSE),IF(C37="BD",VLOOKUP(B43,男女D!#REF!,2,FALSE),IF(C37="GD",VLOOKUP(B43,男女D!#REF!,2,FALSE))))))</f>
      </c>
      <c r="D43" s="14"/>
      <c r="E43" s="16">
        <f>IF(E37="","",IF(E37="BS",VLOOKUP(D43,ﾃﾞｰﾀ!$A$4:$D$35,2,FALSE),IF(E37="GS",VLOOKUP(D43,ﾃﾞｰﾀ!$H$4:$K$35,2,FALSE),IF(E37="BD",VLOOKUP(D43,男女D!#REF!,2,FALSE),IF(E37="GD",VLOOKUP(D43,男女D!#REF!,2,FALSE))))))</f>
      </c>
      <c r="F43" s="14"/>
      <c r="G43" s="16">
        <f>IF(G37="","",IF(G37="BS",VLOOKUP(F43,ﾃﾞｰﾀ!$A$4:$D$35,2,FALSE),IF(G37="GS",VLOOKUP(F43,ﾃﾞｰﾀ!$H$4:$K$35,2,FALSE),IF(G37="BD",VLOOKUP(F43,男女D!#REF!,2,FALSE),IF(G37="GD",VLOOKUP(F43,男女D!#REF!,2,FALSE))))))</f>
      </c>
      <c r="H43" s="14"/>
      <c r="I43" s="16">
        <f>IF(I37="","",IF(I37="BS",VLOOKUP(H43,ﾃﾞｰﾀ!$A$4:$D$35,2,FALSE),IF(I37="GS",VLOOKUP(H43,ﾃﾞｰﾀ!$H$4:$K$35,2,FALSE),IF(I37="BD",VLOOKUP(H43,男女D!#REF!,2,FALSE),IF(I37="GD",VLOOKUP(H43,男女D!#REF!,2,FALSE))))))</f>
      </c>
      <c r="J43" s="15"/>
      <c r="K43" s="16">
        <f>IF(K37="","",IF(K37="BS",VLOOKUP(J43,ﾃﾞｰﾀ!$A$4:$D$35,2,FALSE),IF(K37="GS",VLOOKUP(J43,ﾃﾞｰﾀ!$H$4:$K$35,2,FALSE),IF(K37="BD",VLOOKUP(J43,男女D!#REF!,2,FALSE),IF(K37="GD",VLOOKUP(J43,男女D!#REF!,2,FALSE))))))</f>
      </c>
      <c r="L43" s="15"/>
      <c r="M43" s="16">
        <f>IF(M37="","",IF(M37="BS",VLOOKUP(L43,ﾃﾞｰﾀ!$A$4:$D$35,2,FALSE),IF(M37="GS",VLOOKUP(L43,ﾃﾞｰﾀ!$H$4:$K$35,2,FALSE),IF(M37="BD",VLOOKUP(L43,男女D!#REF!,2,FALSE),IF(M37="GD",VLOOKUP(L43,男女D!#REF!,2,FALSE))))))</f>
      </c>
      <c r="N43" s="14"/>
      <c r="O43" s="16">
        <f>IF(O37="","",IF(O37="BS",VLOOKUP(N43,ﾃﾞｰﾀ!$A$4:$D$35,2,FALSE),IF(O37="GS",VLOOKUP(N43,ﾃﾞｰﾀ!$H$4:$K$35,2,FALSE),IF(O37="BD",VLOOKUP(N43,男女D!#REF!,2,FALSE),IF(O37="GD",VLOOKUP(N43,男女D!#REF!,2,FALSE))))))</f>
      </c>
      <c r="P43" s="14"/>
      <c r="Q43" s="16">
        <f>IF(Q37="","",IF(Q37="BS",VLOOKUP(P43,ﾃﾞｰﾀ!$A$4:$D$35,2,FALSE),IF(Q37="GS",VLOOKUP(P43,ﾃﾞｰﾀ!$H$4:$K$35,2,FALSE),IF(Q37="BD",VLOOKUP(P43,男女D!#REF!,2,FALSE),IF(Q37="GD",VLOOKUP(P43,男女D!#REF!,2,FALSE))))))</f>
      </c>
      <c r="R43" s="14"/>
      <c r="S43" s="16">
        <f>IF(S37="","",IF(S37="BS",VLOOKUP(R43,ﾃﾞｰﾀ!$A$4:$D$35,2,FALSE),IF(S37="GS",VLOOKUP(R43,ﾃﾞｰﾀ!$H$4:$K$35,2,FALSE),IF(S37="BD",VLOOKUP(R43,男女D!#REF!,2,FALSE),IF(S37="GD",VLOOKUP(R43,男女D!#REF!,2,FALSE))))))</f>
      </c>
      <c r="T43" s="14"/>
      <c r="U43" s="17">
        <f>IF(U37="","",IF(U37="BS",VLOOKUP(T43,ﾃﾞｰﾀ!$A$4:$D$35,2,FALSE),IF(U37="GS",VLOOKUP(T43,ﾃﾞｰﾀ!$H$4:$K$35,2,FALSE),IF(U37="BD",VLOOKUP(T43,男女D!#REF!,2,FALSE),IF(U37="GD",VLOOKUP(T43,男女D!#REF!,2,FALSE))))))</f>
      </c>
    </row>
    <row r="44" spans="1:21" s="10" customFormat="1" ht="21" customHeight="1" thickBot="1">
      <c r="A44" s="19"/>
      <c r="B44" s="20"/>
      <c r="C44" s="22">
        <f>IF(C37="","",IF(C37="BD",VLOOKUP(B43,男女D!#REF!,5,FALSE),IF(C37="GD",VLOOKUP(B43,男女D!#REF!,5,FALSE),IF(OR(C37="BS",C37="GS"),""))))</f>
      </c>
      <c r="D44" s="20"/>
      <c r="E44" s="22">
        <f>IF(E37="","",IF(E37="BD",VLOOKUP(D43,男女D!#REF!,5,FALSE),IF(E37="GD",VLOOKUP(D43,男女D!#REF!,5,FALSE),IF(OR(E37="BS",E37="GS"),""))))</f>
      </c>
      <c r="F44" s="20"/>
      <c r="G44" s="22">
        <f>IF(G37="","",IF(G37="BD",VLOOKUP(F43,男女D!#REF!,5,FALSE),IF(G37="GD",VLOOKUP(F43,男女D!#REF!,5,FALSE),IF(OR(G37="BS",G37="GS"),""))))</f>
      </c>
      <c r="H44" s="20"/>
      <c r="I44" s="22">
        <f>IF(I37="","",IF(I37="BD",VLOOKUP(H43,男女D!#REF!,5,FALSE),IF(I37="GD",VLOOKUP(H43,男女D!#REF!,5,FALSE),IF(OR(I37="BS",I37="GS"),""))))</f>
      </c>
      <c r="J44" s="21"/>
      <c r="K44" s="22">
        <f>IF(K37="","",IF(K37="BD",VLOOKUP(J43,男女D!#REF!,5,FALSE),IF(K37="GD",VLOOKUP(J43,男女D!#REF!,5,FALSE),IF(OR(K37="BS",K37="GS"),""))))</f>
      </c>
      <c r="L44" s="21"/>
      <c r="M44" s="22">
        <f>IF(M37="","",IF(M37="BD",VLOOKUP(L43,男女D!#REF!,5,FALSE),IF(M37="GD",VLOOKUP(L43,男女D!#REF!,5,FALSE),IF(OR(M37="BS",M37="GS"),""))))</f>
      </c>
      <c r="N44" s="20"/>
      <c r="O44" s="22">
        <f>IF(O37="","",IF(O37="BD",VLOOKUP(N43,男女D!#REF!,5,FALSE),IF(O37="GD",VLOOKUP(N43,男女D!#REF!,5,FALSE),IF(OR(O37="BS",O37="GS"),""))))</f>
      </c>
      <c r="P44" s="20"/>
      <c r="Q44" s="22">
        <f>IF(Q37="","",IF(Q37="BD",VLOOKUP(P43,男女D!#REF!,5,FALSE),IF(Q37="GD",VLOOKUP(P43,男女D!#REF!,5,FALSE),IF(OR(Q37="BS",Q37="GS"),""))))</f>
      </c>
      <c r="R44" s="20"/>
      <c r="S44" s="22">
        <f>IF(S37="","",IF(S37="BD",VLOOKUP(R43,男女D!#REF!,5,FALSE),IF(S37="GD",VLOOKUP(R43,男女D!#REF!,5,FALSE),IF(OR(S37="BS",S37="GS"),""))))</f>
      </c>
      <c r="T44" s="20"/>
      <c r="U44" s="23">
        <f>IF(U37="","",IF(U37="BD",VLOOKUP(T43,男女D!#REF!,5,FALSE),IF(U37="GD",VLOOKUP(T43,男女D!#REF!,5,FALSE),IF(OR(U37="BS",U37="GS"),""))))</f>
      </c>
    </row>
    <row r="45" spans="2:21" s="24" customFormat="1" ht="71.25" customHeight="1">
      <c r="B45" s="25"/>
      <c r="C45" s="25"/>
      <c r="D45" s="25"/>
      <c r="E45" s="24" t="s">
        <v>10</v>
      </c>
      <c r="I45" s="24" t="s">
        <v>26</v>
      </c>
      <c r="O45" s="38" t="s">
        <v>11</v>
      </c>
      <c r="P45" s="26"/>
      <c r="Q45" s="38"/>
      <c r="R45" s="26"/>
      <c r="S45" s="27"/>
      <c r="T45" s="26"/>
      <c r="U45" s="27"/>
    </row>
  </sheetData>
  <mergeCells count="111">
    <mergeCell ref="R4:S4"/>
    <mergeCell ref="T4:U4"/>
    <mergeCell ref="F4:G4"/>
    <mergeCell ref="H4:I4"/>
    <mergeCell ref="J4:K4"/>
    <mergeCell ref="L4:M4"/>
    <mergeCell ref="B7:C7"/>
    <mergeCell ref="D7:E7"/>
    <mergeCell ref="N4:O4"/>
    <mergeCell ref="P4:Q4"/>
    <mergeCell ref="B4:C4"/>
    <mergeCell ref="D4:E4"/>
    <mergeCell ref="F7:G7"/>
    <mergeCell ref="H7:I7"/>
    <mergeCell ref="J7:K7"/>
    <mergeCell ref="L7:M7"/>
    <mergeCell ref="N7:O7"/>
    <mergeCell ref="P7:Q7"/>
    <mergeCell ref="R7:S7"/>
    <mergeCell ref="T7:U7"/>
    <mergeCell ref="R10:S10"/>
    <mergeCell ref="T10:U10"/>
    <mergeCell ref="F10:G10"/>
    <mergeCell ref="H10:I10"/>
    <mergeCell ref="J10:K10"/>
    <mergeCell ref="L10:M10"/>
    <mergeCell ref="B15:C15"/>
    <mergeCell ref="D15:E15"/>
    <mergeCell ref="N10:O10"/>
    <mergeCell ref="P10:Q10"/>
    <mergeCell ref="B10:C10"/>
    <mergeCell ref="D10:E10"/>
    <mergeCell ref="F15:G15"/>
    <mergeCell ref="H15:I15"/>
    <mergeCell ref="J15:K15"/>
    <mergeCell ref="L15:M15"/>
    <mergeCell ref="N15:O15"/>
    <mergeCell ref="P15:Q15"/>
    <mergeCell ref="R15:S15"/>
    <mergeCell ref="T15:U15"/>
    <mergeCell ref="R18:S18"/>
    <mergeCell ref="T18:U18"/>
    <mergeCell ref="F18:G18"/>
    <mergeCell ref="H18:I18"/>
    <mergeCell ref="J18:K18"/>
    <mergeCell ref="L18:M18"/>
    <mergeCell ref="B23:C23"/>
    <mergeCell ref="D23:E23"/>
    <mergeCell ref="N18:O18"/>
    <mergeCell ref="P18:Q18"/>
    <mergeCell ref="B18:C18"/>
    <mergeCell ref="D18:E18"/>
    <mergeCell ref="F23:G23"/>
    <mergeCell ref="N23:O23"/>
    <mergeCell ref="P23:Q23"/>
    <mergeCell ref="H23:I23"/>
    <mergeCell ref="J23:K23"/>
    <mergeCell ref="L23:M23"/>
    <mergeCell ref="J26:K26"/>
    <mergeCell ref="R23:S23"/>
    <mergeCell ref="T23:U23"/>
    <mergeCell ref="P26:Q26"/>
    <mergeCell ref="R26:S26"/>
    <mergeCell ref="T26:U26"/>
    <mergeCell ref="B31:C31"/>
    <mergeCell ref="D31:E31"/>
    <mergeCell ref="L26:M26"/>
    <mergeCell ref="N26:O26"/>
    <mergeCell ref="F26:G26"/>
    <mergeCell ref="B26:C26"/>
    <mergeCell ref="D26:E26"/>
    <mergeCell ref="H31:I31"/>
    <mergeCell ref="J31:K31"/>
    <mergeCell ref="H26:I26"/>
    <mergeCell ref="P31:Q31"/>
    <mergeCell ref="R31:S31"/>
    <mergeCell ref="T31:U31"/>
    <mergeCell ref="B34:C34"/>
    <mergeCell ref="D34:E34"/>
    <mergeCell ref="L31:M31"/>
    <mergeCell ref="N31:O31"/>
    <mergeCell ref="F31:G31"/>
    <mergeCell ref="P34:Q34"/>
    <mergeCell ref="R34:S34"/>
    <mergeCell ref="T34:U34"/>
    <mergeCell ref="B39:C39"/>
    <mergeCell ref="D39:E39"/>
    <mergeCell ref="L34:M34"/>
    <mergeCell ref="N34:O34"/>
    <mergeCell ref="F34:G34"/>
    <mergeCell ref="H34:I34"/>
    <mergeCell ref="J34:K34"/>
    <mergeCell ref="D42:E42"/>
    <mergeCell ref="H39:I39"/>
    <mergeCell ref="N39:O39"/>
    <mergeCell ref="P39:Q39"/>
    <mergeCell ref="L39:M39"/>
    <mergeCell ref="F39:G39"/>
    <mergeCell ref="J39:K39"/>
    <mergeCell ref="J42:K42"/>
    <mergeCell ref="L42:M42"/>
    <mergeCell ref="A1:U1"/>
    <mergeCell ref="N42:O42"/>
    <mergeCell ref="P42:Q42"/>
    <mergeCell ref="R42:S42"/>
    <mergeCell ref="T42:U42"/>
    <mergeCell ref="F42:G42"/>
    <mergeCell ref="H42:I42"/>
    <mergeCell ref="R39:S39"/>
    <mergeCell ref="T39:U39"/>
    <mergeCell ref="B42:C42"/>
  </mergeCells>
  <printOptions horizontalCentered="1"/>
  <pageMargins left="0.7874015748031497" right="0.7874015748031497" top="0.6299212598425197" bottom="0.7480314960629921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="50" zoomScaleNormal="50" zoomScaleSheetLayoutView="50" workbookViewId="0" topLeftCell="A1">
      <selection activeCell="D7" sqref="D7"/>
    </sheetView>
  </sheetViews>
  <sheetFormatPr defaultColWidth="9.00390625" defaultRowHeight="13.5"/>
  <cols>
    <col min="1" max="1" width="15.875" style="4" customWidth="1"/>
    <col min="2" max="4" width="13.00390625" style="5" customWidth="1"/>
    <col min="5" max="21" width="13.00390625" style="4" customWidth="1"/>
    <col min="22" max="16384" width="11.75390625" style="4" customWidth="1"/>
  </cols>
  <sheetData>
    <row r="1" spans="1:21" ht="49.5" customHeight="1">
      <c r="A1" s="262" t="s">
        <v>19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49.5" customHeight="1">
      <c r="A2" s="246" t="str">
        <f>'BS'!A1</f>
        <v>第23回全国小学生テニス選手権大会　九州地域予選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ht="46.5" customHeight="1">
      <c r="U3" s="59" t="s">
        <v>58</v>
      </c>
    </row>
    <row r="4" spans="1:21" s="62" customFormat="1" ht="46.5" customHeight="1" thickBot="1">
      <c r="A4" s="60">
        <v>2005</v>
      </c>
      <c r="B4" s="61" t="s">
        <v>14</v>
      </c>
      <c r="C4" s="61">
        <v>5</v>
      </c>
      <c r="D4" s="61" t="s">
        <v>14</v>
      </c>
      <c r="E4" s="60">
        <v>4</v>
      </c>
      <c r="F4" s="60" t="s">
        <v>15</v>
      </c>
      <c r="G4" s="60" t="s">
        <v>76</v>
      </c>
      <c r="H4" s="60" t="s">
        <v>16</v>
      </c>
      <c r="I4" s="60"/>
      <c r="J4" s="60"/>
      <c r="R4" s="63" t="s">
        <v>6</v>
      </c>
      <c r="S4" s="63">
        <v>1</v>
      </c>
      <c r="T4" s="63" t="s">
        <v>67</v>
      </c>
      <c r="U4" s="63"/>
    </row>
    <row r="5" spans="1:21" s="65" customFormat="1" ht="46.5" customHeight="1" thickBot="1">
      <c r="A5" s="64"/>
      <c r="B5" s="259">
        <v>1</v>
      </c>
      <c r="C5" s="260"/>
      <c r="D5" s="259">
        <v>2</v>
      </c>
      <c r="E5" s="260"/>
      <c r="F5" s="259">
        <v>3</v>
      </c>
      <c r="G5" s="260"/>
      <c r="H5" s="259">
        <v>4</v>
      </c>
      <c r="I5" s="260"/>
      <c r="J5" s="259">
        <v>5</v>
      </c>
      <c r="K5" s="260"/>
      <c r="L5" s="259">
        <v>6</v>
      </c>
      <c r="M5" s="260"/>
      <c r="N5" s="259">
        <v>7</v>
      </c>
      <c r="O5" s="260"/>
      <c r="P5" s="259">
        <v>8</v>
      </c>
      <c r="Q5" s="260"/>
      <c r="R5" s="259">
        <v>9</v>
      </c>
      <c r="S5" s="260"/>
      <c r="T5" s="259">
        <v>10</v>
      </c>
      <c r="U5" s="260"/>
    </row>
    <row r="6" spans="1:21" s="10" customFormat="1" ht="46.5" customHeight="1">
      <c r="A6" s="40"/>
      <c r="B6" s="41"/>
      <c r="C6" s="42"/>
      <c r="D6" s="41"/>
      <c r="E6" s="43"/>
      <c r="F6" s="41"/>
      <c r="G6" s="43"/>
      <c r="H6" s="41"/>
      <c r="I6" s="43"/>
      <c r="J6" s="41"/>
      <c r="K6" s="43"/>
      <c r="L6" s="41"/>
      <c r="M6" s="43"/>
      <c r="N6" s="41"/>
      <c r="O6" s="43"/>
      <c r="P6" s="41"/>
      <c r="Q6" s="43"/>
      <c r="R6" s="41"/>
      <c r="S6" s="43"/>
      <c r="T6" s="41"/>
      <c r="U6" s="43"/>
    </row>
    <row r="7" spans="1:21" s="10" customFormat="1" ht="46.5" customHeight="1" thickBot="1">
      <c r="A7" s="12"/>
      <c r="B7" s="44"/>
      <c r="C7" s="39"/>
      <c r="D7" s="44"/>
      <c r="E7" s="45"/>
      <c r="F7" s="44"/>
      <c r="G7" s="45"/>
      <c r="H7" s="44"/>
      <c r="I7" s="45"/>
      <c r="J7" s="44"/>
      <c r="K7" s="45"/>
      <c r="L7" s="44"/>
      <c r="M7" s="45"/>
      <c r="N7" s="44"/>
      <c r="O7" s="45"/>
      <c r="P7" s="44"/>
      <c r="Q7" s="45"/>
      <c r="R7" s="44"/>
      <c r="S7" s="45"/>
      <c r="T7" s="44"/>
      <c r="U7" s="45"/>
    </row>
    <row r="8" spans="1:21" s="18" customFormat="1" ht="46.5" customHeight="1">
      <c r="A8" s="66">
        <v>0.3541666666666667</v>
      </c>
      <c r="B8" s="49"/>
      <c r="C8" s="50"/>
      <c r="D8" s="49"/>
      <c r="E8" s="51"/>
      <c r="F8" s="49"/>
      <c r="G8" s="51"/>
      <c r="H8" s="49"/>
      <c r="I8" s="51"/>
      <c r="J8" s="49"/>
      <c r="K8" s="51"/>
      <c r="L8" s="49"/>
      <c r="M8" s="51"/>
      <c r="N8" s="49"/>
      <c r="O8" s="51"/>
      <c r="P8" s="49"/>
      <c r="Q8" s="51"/>
      <c r="R8" s="49"/>
      <c r="S8" s="51"/>
      <c r="T8" s="49"/>
      <c r="U8" s="51"/>
    </row>
    <row r="9" spans="1:21" s="18" customFormat="1" ht="46.5" customHeight="1" thickBot="1">
      <c r="A9" s="261" t="s">
        <v>17</v>
      </c>
      <c r="B9" s="52"/>
      <c r="C9" s="53"/>
      <c r="D9" s="54"/>
      <c r="E9" s="55"/>
      <c r="F9" s="54"/>
      <c r="G9" s="55"/>
      <c r="H9" s="54"/>
      <c r="I9" s="55"/>
      <c r="J9" s="54"/>
      <c r="K9" s="55"/>
      <c r="L9" s="54"/>
      <c r="M9" s="55"/>
      <c r="N9" s="54"/>
      <c r="O9" s="55"/>
      <c r="P9" s="54"/>
      <c r="Q9" s="55"/>
      <c r="R9" s="54"/>
      <c r="S9" s="55"/>
      <c r="T9" s="54"/>
      <c r="U9" s="55"/>
    </row>
    <row r="10" spans="1:21" s="18" customFormat="1" ht="46.5" customHeight="1">
      <c r="A10" s="261"/>
      <c r="B10" s="49"/>
      <c r="C10" s="50"/>
      <c r="D10" s="49"/>
      <c r="E10" s="51"/>
      <c r="F10" s="49"/>
      <c r="G10" s="51"/>
      <c r="H10" s="49"/>
      <c r="I10" s="51"/>
      <c r="J10" s="49"/>
      <c r="K10" s="51"/>
      <c r="L10" s="49"/>
      <c r="M10" s="51"/>
      <c r="N10" s="49"/>
      <c r="O10" s="51"/>
      <c r="P10" s="49"/>
      <c r="Q10" s="51"/>
      <c r="R10" s="49"/>
      <c r="S10" s="51"/>
      <c r="T10" s="49"/>
      <c r="U10" s="51"/>
    </row>
    <row r="11" spans="1:21" s="10" customFormat="1" ht="46.5" customHeight="1" thickBot="1">
      <c r="A11" s="66">
        <v>0.3680555555555556</v>
      </c>
      <c r="B11" s="56"/>
      <c r="C11" s="57"/>
      <c r="D11" s="56"/>
      <c r="E11" s="58"/>
      <c r="F11" s="56"/>
      <c r="G11" s="58"/>
      <c r="H11" s="56"/>
      <c r="I11" s="58"/>
      <c r="J11" s="56"/>
      <c r="K11" s="58"/>
      <c r="L11" s="56"/>
      <c r="M11" s="58"/>
      <c r="N11" s="56"/>
      <c r="O11" s="58"/>
      <c r="P11" s="56"/>
      <c r="Q11" s="58"/>
      <c r="R11" s="56"/>
      <c r="S11" s="58"/>
      <c r="T11" s="56"/>
      <c r="U11" s="58"/>
    </row>
    <row r="12" spans="1:21" s="10" customFormat="1" ht="46.5" customHeight="1">
      <c r="A12" s="13"/>
      <c r="B12" s="46"/>
      <c r="C12" s="15"/>
      <c r="D12" s="46"/>
      <c r="E12" s="17"/>
      <c r="F12" s="46"/>
      <c r="G12" s="17"/>
      <c r="H12" s="46"/>
      <c r="I12" s="17"/>
      <c r="J12" s="46"/>
      <c r="K12" s="17"/>
      <c r="L12" s="46"/>
      <c r="M12" s="17"/>
      <c r="N12" s="46"/>
      <c r="O12" s="17"/>
      <c r="P12" s="46"/>
      <c r="Q12" s="17"/>
      <c r="R12" s="46"/>
      <c r="S12" s="17"/>
      <c r="T12" s="46"/>
      <c r="U12" s="17"/>
    </row>
    <row r="13" spans="1:21" s="10" customFormat="1" ht="46.5" customHeight="1" thickBot="1">
      <c r="A13" s="48"/>
      <c r="B13" s="47"/>
      <c r="C13" s="21"/>
      <c r="D13" s="47"/>
      <c r="E13" s="23"/>
      <c r="F13" s="47"/>
      <c r="G13" s="23"/>
      <c r="H13" s="47"/>
      <c r="I13" s="23"/>
      <c r="J13" s="47"/>
      <c r="K13" s="23"/>
      <c r="L13" s="47"/>
      <c r="M13" s="23"/>
      <c r="N13" s="47"/>
      <c r="O13" s="23"/>
      <c r="P13" s="47"/>
      <c r="Q13" s="23"/>
      <c r="R13" s="47"/>
      <c r="S13" s="23"/>
      <c r="T13" s="47"/>
      <c r="U13" s="23"/>
    </row>
    <row r="14" spans="1:21" s="10" customFormat="1" ht="46.5" customHeight="1">
      <c r="A14" s="40"/>
      <c r="B14" s="41"/>
      <c r="C14" s="42"/>
      <c r="D14" s="41"/>
      <c r="E14" s="43"/>
      <c r="F14" s="41"/>
      <c r="G14" s="43"/>
      <c r="H14" s="41"/>
      <c r="I14" s="43"/>
      <c r="J14" s="41"/>
      <c r="K14" s="43"/>
      <c r="L14" s="41"/>
      <c r="M14" s="43"/>
      <c r="N14" s="41"/>
      <c r="O14" s="43"/>
      <c r="P14" s="41"/>
      <c r="Q14" s="43"/>
      <c r="R14" s="41"/>
      <c r="S14" s="43"/>
      <c r="T14" s="41"/>
      <c r="U14" s="43"/>
    </row>
    <row r="15" spans="1:21" s="10" customFormat="1" ht="46.5" customHeight="1" thickBot="1">
      <c r="A15" s="12"/>
      <c r="B15" s="44"/>
      <c r="C15" s="39"/>
      <c r="D15" s="44"/>
      <c r="E15" s="45"/>
      <c r="F15" s="44"/>
      <c r="G15" s="45"/>
      <c r="H15" s="44"/>
      <c r="I15" s="45"/>
      <c r="J15" s="44"/>
      <c r="K15" s="45"/>
      <c r="L15" s="44"/>
      <c r="M15" s="45"/>
      <c r="N15" s="44"/>
      <c r="O15" s="45"/>
      <c r="P15" s="44"/>
      <c r="Q15" s="45"/>
      <c r="R15" s="44"/>
      <c r="S15" s="45"/>
      <c r="T15" s="44"/>
      <c r="U15" s="45"/>
    </row>
    <row r="16" spans="1:21" s="10" customFormat="1" ht="46.5" customHeight="1">
      <c r="A16" s="66">
        <v>0.3680555555555556</v>
      </c>
      <c r="B16" s="49"/>
      <c r="C16" s="50"/>
      <c r="D16" s="49"/>
      <c r="E16" s="51"/>
      <c r="F16" s="49"/>
      <c r="G16" s="51"/>
      <c r="H16" s="49"/>
      <c r="I16" s="51"/>
      <c r="J16" s="49"/>
      <c r="K16" s="51"/>
      <c r="L16" s="49"/>
      <c r="M16" s="51"/>
      <c r="N16" s="49"/>
      <c r="O16" s="51"/>
      <c r="P16" s="49"/>
      <c r="Q16" s="51"/>
      <c r="R16" s="49"/>
      <c r="S16" s="51"/>
      <c r="T16" s="49"/>
      <c r="U16" s="51"/>
    </row>
    <row r="17" spans="1:21" s="10" customFormat="1" ht="46.5" customHeight="1" thickBot="1">
      <c r="A17" s="261" t="s">
        <v>20</v>
      </c>
      <c r="B17" s="52"/>
      <c r="C17" s="53"/>
      <c r="D17" s="54"/>
      <c r="E17" s="55"/>
      <c r="F17" s="54"/>
      <c r="G17" s="55"/>
      <c r="H17" s="54"/>
      <c r="I17" s="55"/>
      <c r="J17" s="54"/>
      <c r="K17" s="55"/>
      <c r="L17" s="54"/>
      <c r="M17" s="55"/>
      <c r="N17" s="54"/>
      <c r="O17" s="55"/>
      <c r="P17" s="54"/>
      <c r="Q17" s="55"/>
      <c r="R17" s="54"/>
      <c r="S17" s="55"/>
      <c r="T17" s="54"/>
      <c r="U17" s="55"/>
    </row>
    <row r="18" spans="1:21" s="10" customFormat="1" ht="46.5" customHeight="1">
      <c r="A18" s="261"/>
      <c r="B18" s="46"/>
      <c r="C18" s="15"/>
      <c r="D18" s="46"/>
      <c r="E18" s="17"/>
      <c r="F18" s="46"/>
      <c r="G18" s="17"/>
      <c r="H18" s="46"/>
      <c r="I18" s="17"/>
      <c r="J18" s="46"/>
      <c r="K18" s="17"/>
      <c r="L18" s="46"/>
      <c r="M18" s="17"/>
      <c r="N18" s="46"/>
      <c r="O18" s="17"/>
      <c r="P18" s="46"/>
      <c r="Q18" s="17"/>
      <c r="R18" s="46"/>
      <c r="S18" s="17"/>
      <c r="T18" s="46"/>
      <c r="U18" s="17"/>
    </row>
    <row r="19" spans="1:21" s="10" customFormat="1" ht="46.5" customHeight="1" thickBot="1">
      <c r="A19" s="66">
        <v>0.3819444444444444</v>
      </c>
      <c r="B19" s="56"/>
      <c r="C19" s="57"/>
      <c r="D19" s="56"/>
      <c r="E19" s="58"/>
      <c r="F19" s="56"/>
      <c r="G19" s="58"/>
      <c r="H19" s="56"/>
      <c r="I19" s="58"/>
      <c r="J19" s="56"/>
      <c r="K19" s="58"/>
      <c r="L19" s="56"/>
      <c r="M19" s="58"/>
      <c r="N19" s="56"/>
      <c r="O19" s="58"/>
      <c r="P19" s="56"/>
      <c r="Q19" s="58"/>
      <c r="R19" s="56"/>
      <c r="S19" s="58"/>
      <c r="T19" s="56"/>
      <c r="U19" s="58"/>
    </row>
    <row r="20" spans="1:21" s="10" customFormat="1" ht="46.5" customHeight="1">
      <c r="A20" s="13"/>
      <c r="B20" s="46"/>
      <c r="C20" s="15"/>
      <c r="D20" s="46"/>
      <c r="E20" s="17"/>
      <c r="F20" s="46"/>
      <c r="G20" s="17"/>
      <c r="H20" s="46"/>
      <c r="I20" s="17"/>
      <c r="J20" s="46"/>
      <c r="K20" s="17"/>
      <c r="L20" s="46"/>
      <c r="M20" s="17"/>
      <c r="N20" s="46"/>
      <c r="O20" s="17"/>
      <c r="P20" s="46"/>
      <c r="Q20" s="17"/>
      <c r="R20" s="46"/>
      <c r="S20" s="17"/>
      <c r="T20" s="46"/>
      <c r="U20" s="17"/>
    </row>
    <row r="21" spans="1:21" s="10" customFormat="1" ht="46.5" customHeight="1" thickBot="1">
      <c r="A21" s="48"/>
      <c r="B21" s="47"/>
      <c r="C21" s="21"/>
      <c r="D21" s="47"/>
      <c r="E21" s="23"/>
      <c r="F21" s="47"/>
      <c r="G21" s="23"/>
      <c r="H21" s="47"/>
      <c r="I21" s="23"/>
      <c r="J21" s="47"/>
      <c r="K21" s="23"/>
      <c r="L21" s="47"/>
      <c r="M21" s="23"/>
      <c r="N21" s="47"/>
      <c r="O21" s="23"/>
      <c r="P21" s="47"/>
      <c r="Q21" s="23"/>
      <c r="R21" s="47"/>
      <c r="S21" s="23"/>
      <c r="T21" s="47"/>
      <c r="U21" s="23"/>
    </row>
    <row r="22" ht="34.5" customHeight="1"/>
    <row r="23" ht="64.5" customHeight="1">
      <c r="B23" s="67" t="s">
        <v>28</v>
      </c>
    </row>
    <row r="24" spans="1:21" ht="49.5" customHeight="1">
      <c r="A24" s="262" t="s">
        <v>19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</row>
    <row r="25" spans="1:21" ht="49.5" customHeight="1">
      <c r="A25" s="246" t="str">
        <f>A2</f>
        <v>第23回全国小学生テニス選手権大会　九州地域予選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ht="49.5" customHeight="1">
      <c r="U26" s="59" t="s">
        <v>58</v>
      </c>
    </row>
    <row r="27" spans="1:21" ht="49.5" customHeight="1" thickBot="1">
      <c r="A27" s="60">
        <v>2005</v>
      </c>
      <c r="B27" s="61" t="s">
        <v>14</v>
      </c>
      <c r="C27" s="61">
        <v>5</v>
      </c>
      <c r="D27" s="61" t="s">
        <v>14</v>
      </c>
      <c r="E27" s="60">
        <v>5</v>
      </c>
      <c r="F27" s="60" t="s">
        <v>15</v>
      </c>
      <c r="G27" s="60" t="s">
        <v>77</v>
      </c>
      <c r="H27" s="60" t="s">
        <v>16</v>
      </c>
      <c r="I27" s="60"/>
      <c r="J27" s="60"/>
      <c r="K27" s="62"/>
      <c r="L27" s="62"/>
      <c r="M27" s="62"/>
      <c r="N27" s="62"/>
      <c r="O27" s="62"/>
      <c r="P27" s="62"/>
      <c r="Q27" s="62"/>
      <c r="R27" s="63" t="s">
        <v>6</v>
      </c>
      <c r="S27" s="63">
        <v>2</v>
      </c>
      <c r="T27" s="63" t="s">
        <v>67</v>
      </c>
      <c r="U27" s="63"/>
    </row>
    <row r="28" spans="1:21" ht="49.5" customHeight="1" thickBot="1">
      <c r="A28" s="64"/>
      <c r="B28" s="259">
        <v>1</v>
      </c>
      <c r="C28" s="260"/>
      <c r="D28" s="259">
        <v>2</v>
      </c>
      <c r="E28" s="260"/>
      <c r="F28" s="259">
        <v>3</v>
      </c>
      <c r="G28" s="260"/>
      <c r="H28" s="259">
        <v>4</v>
      </c>
      <c r="I28" s="260"/>
      <c r="J28" s="259">
        <v>5</v>
      </c>
      <c r="K28" s="260"/>
      <c r="L28" s="259">
        <v>6</v>
      </c>
      <c r="M28" s="260"/>
      <c r="N28" s="259">
        <v>7</v>
      </c>
      <c r="O28" s="260"/>
      <c r="P28" s="259">
        <v>8</v>
      </c>
      <c r="Q28" s="260"/>
      <c r="R28" s="259">
        <v>9</v>
      </c>
      <c r="S28" s="260"/>
      <c r="T28" s="259">
        <v>10</v>
      </c>
      <c r="U28" s="260"/>
    </row>
    <row r="29" spans="1:21" ht="49.5" customHeight="1">
      <c r="A29" s="40"/>
      <c r="B29" s="41"/>
      <c r="C29" s="42"/>
      <c r="D29" s="41"/>
      <c r="E29" s="43"/>
      <c r="F29" s="41"/>
      <c r="G29" s="43"/>
      <c r="H29" s="41"/>
      <c r="I29" s="43"/>
      <c r="J29" s="41"/>
      <c r="K29" s="43"/>
      <c r="L29" s="41"/>
      <c r="M29" s="43"/>
      <c r="N29" s="41"/>
      <c r="O29" s="43"/>
      <c r="P29" s="41"/>
      <c r="Q29" s="43"/>
      <c r="R29" s="41"/>
      <c r="S29" s="43"/>
      <c r="T29" s="41"/>
      <c r="U29" s="43"/>
    </row>
    <row r="30" spans="1:21" ht="49.5" customHeight="1" thickBot="1">
      <c r="A30" s="12"/>
      <c r="B30" s="44"/>
      <c r="C30" s="39"/>
      <c r="D30" s="44"/>
      <c r="E30" s="45"/>
      <c r="F30" s="44"/>
      <c r="G30" s="45"/>
      <c r="H30" s="44"/>
      <c r="I30" s="45"/>
      <c r="J30" s="44"/>
      <c r="K30" s="45"/>
      <c r="L30" s="44"/>
      <c r="M30" s="45"/>
      <c r="N30" s="44"/>
      <c r="O30" s="45"/>
      <c r="P30" s="44"/>
      <c r="Q30" s="45"/>
      <c r="R30" s="44"/>
      <c r="S30" s="45"/>
      <c r="T30" s="44"/>
      <c r="U30" s="45"/>
    </row>
    <row r="31" spans="1:21" ht="49.5" customHeight="1">
      <c r="A31" s="66">
        <v>0.3541666666666667</v>
      </c>
      <c r="B31" s="49"/>
      <c r="C31" s="50"/>
      <c r="D31" s="49"/>
      <c r="E31" s="51"/>
      <c r="F31" s="49"/>
      <c r="G31" s="51"/>
      <c r="H31" s="49"/>
      <c r="I31" s="51"/>
      <c r="J31" s="49"/>
      <c r="K31" s="51"/>
      <c r="L31" s="49"/>
      <c r="M31" s="51"/>
      <c r="N31" s="49"/>
      <c r="O31" s="51"/>
      <c r="P31" s="49"/>
      <c r="Q31" s="51"/>
      <c r="R31" s="49"/>
      <c r="S31" s="51"/>
      <c r="T31" s="49"/>
      <c r="U31" s="51"/>
    </row>
    <row r="32" spans="1:21" ht="49.5" customHeight="1" thickBot="1">
      <c r="A32" s="261" t="s">
        <v>17</v>
      </c>
      <c r="B32" s="52"/>
      <c r="C32" s="53"/>
      <c r="D32" s="54"/>
      <c r="E32" s="55"/>
      <c r="F32" s="54"/>
      <c r="G32" s="5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54"/>
      <c r="U32" s="55"/>
    </row>
    <row r="33" spans="1:21" ht="49.5" customHeight="1">
      <c r="A33" s="261"/>
      <c r="B33" s="49"/>
      <c r="C33" s="50"/>
      <c r="D33" s="49"/>
      <c r="E33" s="51"/>
      <c r="F33" s="49"/>
      <c r="G33" s="51"/>
      <c r="H33" s="49"/>
      <c r="I33" s="51"/>
      <c r="J33" s="49"/>
      <c r="K33" s="51"/>
      <c r="L33" s="49"/>
      <c r="M33" s="51"/>
      <c r="N33" s="49"/>
      <c r="O33" s="51"/>
      <c r="P33" s="49"/>
      <c r="Q33" s="51"/>
      <c r="R33" s="49"/>
      <c r="S33" s="51"/>
      <c r="T33" s="49"/>
      <c r="U33" s="51"/>
    </row>
    <row r="34" spans="1:21" ht="49.5" customHeight="1" thickBot="1">
      <c r="A34" s="66">
        <v>0.3680555555555556</v>
      </c>
      <c r="B34" s="56"/>
      <c r="C34" s="57"/>
      <c r="D34" s="56"/>
      <c r="E34" s="58"/>
      <c r="F34" s="56"/>
      <c r="G34" s="58"/>
      <c r="H34" s="56"/>
      <c r="I34" s="58"/>
      <c r="J34" s="56"/>
      <c r="K34" s="58"/>
      <c r="L34" s="56"/>
      <c r="M34" s="58"/>
      <c r="N34" s="56"/>
      <c r="O34" s="58"/>
      <c r="P34" s="56"/>
      <c r="Q34" s="58"/>
      <c r="R34" s="56"/>
      <c r="S34" s="58"/>
      <c r="T34" s="56"/>
      <c r="U34" s="58"/>
    </row>
    <row r="35" spans="1:21" ht="49.5" customHeight="1">
      <c r="A35" s="13"/>
      <c r="B35" s="46"/>
      <c r="C35" s="15"/>
      <c r="D35" s="46"/>
      <c r="E35" s="17"/>
      <c r="F35" s="46"/>
      <c r="G35" s="17"/>
      <c r="H35" s="46"/>
      <c r="I35" s="17"/>
      <c r="J35" s="46"/>
      <c r="K35" s="17"/>
      <c r="L35" s="46"/>
      <c r="M35" s="17"/>
      <c r="N35" s="46"/>
      <c r="O35" s="17"/>
      <c r="P35" s="46"/>
      <c r="Q35" s="17"/>
      <c r="R35" s="46"/>
      <c r="S35" s="17"/>
      <c r="T35" s="46"/>
      <c r="U35" s="17"/>
    </row>
    <row r="36" spans="1:21" ht="49.5" customHeight="1" thickBot="1">
      <c r="A36" s="48"/>
      <c r="B36" s="47"/>
      <c r="C36" s="21"/>
      <c r="D36" s="47"/>
      <c r="E36" s="23"/>
      <c r="F36" s="47"/>
      <c r="G36" s="23"/>
      <c r="H36" s="47"/>
      <c r="I36" s="23"/>
      <c r="J36" s="47"/>
      <c r="K36" s="23"/>
      <c r="L36" s="47"/>
      <c r="M36" s="23"/>
      <c r="N36" s="47"/>
      <c r="O36" s="23"/>
      <c r="P36" s="47"/>
      <c r="Q36" s="23"/>
      <c r="R36" s="47"/>
      <c r="S36" s="23"/>
      <c r="T36" s="47"/>
      <c r="U36" s="23"/>
    </row>
    <row r="37" spans="1:21" ht="49.5" customHeight="1">
      <c r="A37" s="40"/>
      <c r="B37" s="41"/>
      <c r="C37" s="42"/>
      <c r="D37" s="41"/>
      <c r="E37" s="43"/>
      <c r="F37" s="41"/>
      <c r="G37" s="43"/>
      <c r="H37" s="41"/>
      <c r="I37" s="43"/>
      <c r="J37" s="41"/>
      <c r="K37" s="43"/>
      <c r="L37" s="41"/>
      <c r="M37" s="43"/>
      <c r="N37" s="41"/>
      <c r="O37" s="43"/>
      <c r="P37" s="41"/>
      <c r="Q37" s="43"/>
      <c r="R37" s="41"/>
      <c r="S37" s="43"/>
      <c r="T37" s="41"/>
      <c r="U37" s="43"/>
    </row>
    <row r="38" spans="1:21" ht="49.5" customHeight="1" thickBot="1">
      <c r="A38" s="12"/>
      <c r="B38" s="44"/>
      <c r="C38" s="39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</row>
    <row r="39" spans="1:21" ht="49.5" customHeight="1">
      <c r="A39" s="66">
        <v>0.3680555555555556</v>
      </c>
      <c r="B39" s="49"/>
      <c r="C39" s="50"/>
      <c r="D39" s="49"/>
      <c r="E39" s="51"/>
      <c r="F39" s="49"/>
      <c r="G39" s="51"/>
      <c r="H39" s="49"/>
      <c r="I39" s="51"/>
      <c r="J39" s="49"/>
      <c r="K39" s="51"/>
      <c r="L39" s="49"/>
      <c r="M39" s="51"/>
      <c r="N39" s="49"/>
      <c r="O39" s="51"/>
      <c r="P39" s="49"/>
      <c r="Q39" s="51"/>
      <c r="R39" s="49"/>
      <c r="S39" s="51"/>
      <c r="T39" s="49"/>
      <c r="U39" s="51"/>
    </row>
    <row r="40" spans="1:21" ht="49.5" customHeight="1" thickBot="1">
      <c r="A40" s="261" t="s">
        <v>20</v>
      </c>
      <c r="B40" s="52"/>
      <c r="C40" s="53"/>
      <c r="D40" s="54"/>
      <c r="E40" s="55"/>
      <c r="F40" s="54"/>
      <c r="G40" s="55"/>
      <c r="H40" s="54"/>
      <c r="I40" s="55"/>
      <c r="J40" s="54"/>
      <c r="K40" s="55"/>
      <c r="L40" s="54"/>
      <c r="M40" s="55"/>
      <c r="N40" s="54"/>
      <c r="O40" s="55"/>
      <c r="P40" s="54"/>
      <c r="Q40" s="55"/>
      <c r="R40" s="54"/>
      <c r="S40" s="55"/>
      <c r="T40" s="54"/>
      <c r="U40" s="55"/>
    </row>
    <row r="41" spans="1:21" ht="49.5" customHeight="1">
      <c r="A41" s="261"/>
      <c r="B41" s="46"/>
      <c r="C41" s="15"/>
      <c r="D41" s="46"/>
      <c r="E41" s="17"/>
      <c r="F41" s="46"/>
      <c r="G41" s="17"/>
      <c r="H41" s="46"/>
      <c r="I41" s="17"/>
      <c r="J41" s="46"/>
      <c r="K41" s="17"/>
      <c r="L41" s="46"/>
      <c r="M41" s="17"/>
      <c r="N41" s="46"/>
      <c r="O41" s="17"/>
      <c r="P41" s="46"/>
      <c r="Q41" s="17"/>
      <c r="R41" s="46"/>
      <c r="S41" s="17"/>
      <c r="T41" s="46"/>
      <c r="U41" s="17"/>
    </row>
    <row r="42" spans="1:21" ht="49.5" customHeight="1" thickBot="1">
      <c r="A42" s="66">
        <v>0.3819444444444444</v>
      </c>
      <c r="B42" s="56"/>
      <c r="C42" s="57"/>
      <c r="D42" s="56"/>
      <c r="E42" s="58"/>
      <c r="F42" s="56"/>
      <c r="G42" s="58"/>
      <c r="H42" s="56"/>
      <c r="I42" s="58"/>
      <c r="J42" s="56"/>
      <c r="K42" s="58"/>
      <c r="L42" s="56"/>
      <c r="M42" s="58"/>
      <c r="N42" s="56"/>
      <c r="O42" s="58"/>
      <c r="P42" s="56"/>
      <c r="Q42" s="58"/>
      <c r="R42" s="56"/>
      <c r="S42" s="58"/>
      <c r="T42" s="56"/>
      <c r="U42" s="58"/>
    </row>
    <row r="43" spans="1:21" ht="49.5" customHeight="1">
      <c r="A43" s="13"/>
      <c r="B43" s="46"/>
      <c r="C43" s="15"/>
      <c r="D43" s="46"/>
      <c r="E43" s="17"/>
      <c r="F43" s="46"/>
      <c r="G43" s="17"/>
      <c r="H43" s="46"/>
      <c r="I43" s="17"/>
      <c r="J43" s="46"/>
      <c r="K43" s="17"/>
      <c r="L43" s="46"/>
      <c r="M43" s="17"/>
      <c r="N43" s="46"/>
      <c r="O43" s="17"/>
      <c r="P43" s="46"/>
      <c r="Q43" s="17"/>
      <c r="R43" s="46"/>
      <c r="S43" s="17"/>
      <c r="T43" s="46"/>
      <c r="U43" s="17"/>
    </row>
    <row r="44" spans="1:21" ht="49.5" customHeight="1" thickBot="1">
      <c r="A44" s="48"/>
      <c r="B44" s="47"/>
      <c r="C44" s="21"/>
      <c r="D44" s="47"/>
      <c r="E44" s="23"/>
      <c r="F44" s="47"/>
      <c r="G44" s="23"/>
      <c r="H44" s="47"/>
      <c r="I44" s="23"/>
      <c r="J44" s="47"/>
      <c r="K44" s="23"/>
      <c r="L44" s="47"/>
      <c r="M44" s="23"/>
      <c r="N44" s="47"/>
      <c r="O44" s="23"/>
      <c r="P44" s="47"/>
      <c r="Q44" s="23"/>
      <c r="R44" s="47"/>
      <c r="S44" s="23"/>
      <c r="T44" s="47"/>
      <c r="U44" s="23"/>
    </row>
    <row r="45" ht="49.5" customHeight="1"/>
    <row r="46" ht="49.5" customHeight="1">
      <c r="B46" s="67" t="s">
        <v>28</v>
      </c>
    </row>
  </sheetData>
  <mergeCells count="28">
    <mergeCell ref="N5:O5"/>
    <mergeCell ref="P5:Q5"/>
    <mergeCell ref="R5:S5"/>
    <mergeCell ref="T5:U5"/>
    <mergeCell ref="A1:U1"/>
    <mergeCell ref="A17:A18"/>
    <mergeCell ref="A2:U2"/>
    <mergeCell ref="A9:A10"/>
    <mergeCell ref="B5:C5"/>
    <mergeCell ref="D5:E5"/>
    <mergeCell ref="F5:G5"/>
    <mergeCell ref="H5:I5"/>
    <mergeCell ref="J5:K5"/>
    <mergeCell ref="L5:M5"/>
    <mergeCell ref="A24:U24"/>
    <mergeCell ref="A25:U25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A32:A33"/>
    <mergeCell ref="A40:A4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50" r:id="rId1"/>
  <rowBreaks count="1" manualBreakCount="1">
    <brk id="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chiho yoshoka</cp:lastModifiedBy>
  <cp:lastPrinted>2005-04-17T09:00:47Z</cp:lastPrinted>
  <dcterms:created xsi:type="dcterms:W3CDTF">2001-11-01T01:15:12Z</dcterms:created>
  <dcterms:modified xsi:type="dcterms:W3CDTF">2005-04-20T09:46:59Z</dcterms:modified>
  <cp:category/>
  <cp:version/>
  <cp:contentType/>
  <cp:contentStatus/>
</cp:coreProperties>
</file>