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75" windowWidth="9570" windowHeight="9015" activeTab="0"/>
  </bookViews>
  <sheets>
    <sheet name="集合時間" sheetId="1" r:id="rId1"/>
    <sheet name="データ" sheetId="2" r:id="rId2"/>
    <sheet name="男女A" sheetId="3" r:id="rId3"/>
    <sheet name="男女B" sheetId="4" r:id="rId4"/>
    <sheet name="男女Ｃ" sheetId="5" r:id="rId5"/>
    <sheet name="男女Ｄ" sheetId="6" r:id="rId6"/>
  </sheets>
  <externalReferences>
    <externalReference r:id="rId9"/>
    <externalReference r:id="rId10"/>
    <externalReference r:id="rId11"/>
  </externalReferences>
  <definedNames>
    <definedName name="DANTAI" localSheetId="0">'[2]団体名コード '!$B$5:$C$201</definedName>
    <definedName name="DANTAI">'[2]団体名コード '!$B$5:$C$201</definedName>
    <definedName name="_xlnm.Print_Area" localSheetId="1">'データ'!$A$1:$M$268</definedName>
    <definedName name="_xlnm.Print_Area" localSheetId="0">'集合時間'!$A$1:$I$47</definedName>
    <definedName name="_xlnm.Print_Area" localSheetId="2">'男女A'!$A$1:$AM$144</definedName>
    <definedName name="_xlnm.Print_Area" localSheetId="3">'男女B'!$A$1:$AG$69</definedName>
    <definedName name="_xlnm.Print_Area" localSheetId="4">'男女Ｃ'!$A$1:$AO$32</definedName>
    <definedName name="_xlnm.Print_Area" localSheetId="5">'男女Ｄ'!$A$1:$AM$47</definedName>
    <definedName name="あ">'[3]団体名コード '!$B$5:$C$201</definedName>
    <definedName name="い">'[3]団体名コード '!$B$5:$C$201</definedName>
    <definedName name="お">'[3]団体名コード '!$B$5:$C$201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<sst xmlns="http://schemas.openxmlformats.org/spreadsheetml/2006/main" count="892" uniqueCount="407">
  <si>
    <t>迫</t>
  </si>
  <si>
    <t>（北九州ウエスト）</t>
  </si>
  <si>
    <t>佐藤</t>
  </si>
  <si>
    <t>工藤</t>
  </si>
  <si>
    <t>所　属</t>
  </si>
  <si>
    <t>勝率</t>
  </si>
  <si>
    <t>（RKKﾙｰﾃﾞﾝｽ）</t>
  </si>
  <si>
    <t>（オリオンT.S）</t>
  </si>
  <si>
    <t>（吉田TS）</t>
  </si>
  <si>
    <t>和田</t>
  </si>
  <si>
    <t>木戸</t>
  </si>
  <si>
    <t>伊田</t>
  </si>
  <si>
    <t>（ｸﾞﾛｰﾊﾞﾙｱﾘｰﾅ）</t>
  </si>
  <si>
    <t>山本</t>
  </si>
  <si>
    <t>稲田</t>
  </si>
  <si>
    <t>（ｸﾞﾘｰﾝﾋﾙｽﾞTC）</t>
  </si>
  <si>
    <t>野口</t>
  </si>
  <si>
    <t>（テニスDIVO）</t>
  </si>
  <si>
    <t>BYE</t>
  </si>
  <si>
    <t>幡手</t>
  </si>
  <si>
    <t>瀬戸</t>
  </si>
  <si>
    <t>（TTA・TS）</t>
  </si>
  <si>
    <t>（TTA・TS）</t>
  </si>
  <si>
    <t>（TTA・TS）</t>
  </si>
  <si>
    <t>石橋</t>
  </si>
  <si>
    <t>荒木</t>
  </si>
  <si>
    <t>江頭</t>
  </si>
  <si>
    <t>秋山</t>
  </si>
  <si>
    <t>伊藤</t>
  </si>
  <si>
    <t>申込者各位</t>
  </si>
  <si>
    <t>　　別紙のとおりドローが決定いたしましたので、お知らせいたします。</t>
  </si>
  <si>
    <t>　　出場選手は、日程・注意事項を熟読の上、ご参加ください。</t>
  </si>
  <si>
    <t>〔大会日程〕</t>
  </si>
  <si>
    <t>中学男子１</t>
  </si>
  <si>
    <t>中学男子２</t>
  </si>
  <si>
    <t>小６男子</t>
  </si>
  <si>
    <t>小６女子</t>
  </si>
  <si>
    <t>小５男子</t>
  </si>
  <si>
    <t>小４以下男子</t>
  </si>
  <si>
    <t>小５女子</t>
  </si>
  <si>
    <t>小４以下女子</t>
  </si>
  <si>
    <t xml:space="preserve"> 〔大会会場〕</t>
  </si>
  <si>
    <t xml:space="preserve"> 〔大会注意事項〕</t>
  </si>
  <si>
    <t>　</t>
  </si>
  <si>
    <t>天候不良の場合も各自で判断せず，必ず会場に集合すること。</t>
  </si>
  <si>
    <t>試合球　運営クラブ選定</t>
  </si>
  <si>
    <t>テニスウエアを着用して下さい。</t>
  </si>
  <si>
    <t>試合前のウォーミングアップはサービス４本のみとします。</t>
  </si>
  <si>
    <t>天候等その他の事情により日程・試合方法が変更になる場合があります。</t>
  </si>
  <si>
    <t>※ごみは必ず各自持ち帰ってください。また、各クラブでごみ袋を用意し、帰る際に会場周辺のごみ拾いをしてください。
※会場・施設利用のマナーを厳守のこと。</t>
  </si>
  <si>
    <t>当日運営に関する問い合わせは、下記へご連絡ください。</t>
  </si>
  <si>
    <t>I</t>
  </si>
  <si>
    <t>e</t>
  </si>
  <si>
    <t>f</t>
  </si>
  <si>
    <t>a</t>
  </si>
  <si>
    <t>b</t>
  </si>
  <si>
    <t>c</t>
  </si>
  <si>
    <t>d</t>
  </si>
  <si>
    <t>e</t>
  </si>
  <si>
    <t>f</t>
  </si>
  <si>
    <t>b</t>
  </si>
  <si>
    <t>f</t>
  </si>
  <si>
    <t>g</t>
  </si>
  <si>
    <t>h</t>
  </si>
  <si>
    <t>I</t>
  </si>
  <si>
    <t>d</t>
  </si>
  <si>
    <t>e</t>
  </si>
  <si>
    <t>c</t>
  </si>
  <si>
    <t>a</t>
  </si>
  <si>
    <t>d</t>
  </si>
  <si>
    <t>試合の円滑な運営に協力すること。</t>
  </si>
  <si>
    <t>・オーダーオブプレーの控え選手で、番号の若い選手がボールを受け取る。</t>
  </si>
  <si>
    <t>・控え選手は、両者とも指定されたコートの後方で待機する。</t>
  </si>
  <si>
    <t>・前の試合が終了したらすぐにコートに入る。（5分経過後は棄権となります）</t>
  </si>
  <si>
    <t>・試合開始時、必ず対戦相手を確認する。</t>
  </si>
  <si>
    <t>試合開始</t>
  </si>
  <si>
    <t xml:space="preserve">
人数</t>
  </si>
  <si>
    <t>※周辺の路上・駐車場では、練習（ラリー、ボレーボレー 等）をしない様にお願いします。</t>
  </si>
  <si>
    <t>※試合開始15分前には、受付を済ませてください。</t>
  </si>
  <si>
    <t>試合順３人：①１－２②勝者－３③残り試合　/　４人：①１－２②２－３③勝ちー勝ち④負けー負け⑤⑥残り試合</t>
  </si>
  <si>
    <t>（油山TC）</t>
  </si>
  <si>
    <t>上杉</t>
  </si>
  <si>
    <t>女子A</t>
  </si>
  <si>
    <t>氏 名</t>
  </si>
  <si>
    <t>谷口　美香</t>
  </si>
  <si>
    <t>シーガイアＪｒ</t>
  </si>
  <si>
    <t>イワキリＪｒ</t>
  </si>
  <si>
    <t>中村　直気</t>
  </si>
  <si>
    <t>イワキリＪｒ</t>
  </si>
  <si>
    <t>シーガイアＪｒ</t>
  </si>
  <si>
    <t>シーガイアＪｒ</t>
  </si>
  <si>
    <t>男子Bシングルス</t>
  </si>
  <si>
    <t>女子Bシングルス</t>
  </si>
  <si>
    <t>甲斐　未紗子</t>
  </si>
  <si>
    <t>吉本　友紀</t>
  </si>
  <si>
    <t>シーガイアＪｒ</t>
  </si>
  <si>
    <t>犬塚　桃子</t>
  </si>
  <si>
    <t>男子Cシングルス</t>
  </si>
  <si>
    <t>今隈　立人</t>
  </si>
  <si>
    <t>イワキリＪｒ</t>
  </si>
  <si>
    <t>北岩　寛大</t>
  </si>
  <si>
    <t>女子Cシングルス</t>
  </si>
  <si>
    <t>鳥越　まゆ</t>
  </si>
  <si>
    <t>神園　育美</t>
  </si>
  <si>
    <t>男子Dシングルス</t>
  </si>
  <si>
    <t>イワキリＪｒ</t>
  </si>
  <si>
    <t>本田　貴大</t>
  </si>
  <si>
    <t>シーガイアＪｒ</t>
  </si>
  <si>
    <t>シーガイアＪｒ</t>
  </si>
  <si>
    <t>女子Dシングルス</t>
  </si>
  <si>
    <t>猪野　ひなた</t>
  </si>
  <si>
    <t>吉村　真夕</t>
  </si>
  <si>
    <t>シーガイアＪｒ</t>
  </si>
  <si>
    <t>甲斐　未央</t>
  </si>
  <si>
    <t>寺田　愛実</t>
  </si>
  <si>
    <t>河下</t>
  </si>
  <si>
    <t>（筑紫野LTC）</t>
  </si>
  <si>
    <t>安上</t>
  </si>
  <si>
    <t>甲斐</t>
  </si>
  <si>
    <t>田中　一成</t>
  </si>
  <si>
    <t>山元　嵩史</t>
  </si>
  <si>
    <t>村岡　裕亮</t>
  </si>
  <si>
    <t>甲斐　寛之</t>
  </si>
  <si>
    <t>緒方　圭資</t>
  </si>
  <si>
    <t>田口　伸一</t>
  </si>
  <si>
    <t>池田　圭吾</t>
  </si>
  <si>
    <t>藤崎　一起</t>
  </si>
  <si>
    <t>小林Ｊｒ</t>
  </si>
  <si>
    <t>男子A</t>
  </si>
  <si>
    <t>氏　名</t>
  </si>
  <si>
    <t>男子A－１</t>
  </si>
  <si>
    <t>男子A－2</t>
  </si>
  <si>
    <t>男子B</t>
  </si>
  <si>
    <t>男子Ｃ</t>
  </si>
  <si>
    <t>女子B</t>
  </si>
  <si>
    <t>女子C</t>
  </si>
  <si>
    <t>男子D</t>
  </si>
  <si>
    <t>女子D</t>
  </si>
  <si>
    <t>阿部</t>
  </si>
  <si>
    <t>千々和</t>
  </si>
  <si>
    <t>（ISP）</t>
  </si>
  <si>
    <t>久保田</t>
  </si>
  <si>
    <t>合戸</t>
  </si>
  <si>
    <t>（TTA・TS）</t>
  </si>
  <si>
    <t>近藤</t>
  </si>
  <si>
    <t>所　属</t>
  </si>
  <si>
    <t>氏名</t>
  </si>
  <si>
    <t>所属</t>
  </si>
  <si>
    <t>田仲</t>
  </si>
  <si>
    <t>栗山</t>
  </si>
  <si>
    <t>（太閤ＴＣ）</t>
  </si>
  <si>
    <t>安増</t>
  </si>
  <si>
    <t>氏</t>
  </si>
  <si>
    <t>所属</t>
  </si>
  <si>
    <t>NO,</t>
  </si>
  <si>
    <t>１0才以下男子シングルス</t>
  </si>
  <si>
    <t>勝敗</t>
  </si>
  <si>
    <t>順位</t>
  </si>
  <si>
    <t>イワキリＪｒ</t>
  </si>
  <si>
    <t>イワキリＪｒ</t>
  </si>
  <si>
    <t>イワキリＪｒ</t>
  </si>
  <si>
    <t>甲斐　悠樹</t>
  </si>
  <si>
    <t>厚地大樹</t>
  </si>
  <si>
    <t>高鍋西中</t>
  </si>
  <si>
    <t>坂田直紀</t>
  </si>
  <si>
    <t>田中啓務</t>
  </si>
  <si>
    <t>黒木　農</t>
  </si>
  <si>
    <t>上野朝稔</t>
  </si>
  <si>
    <t>相田敬亮</t>
  </si>
  <si>
    <t>中村光八</t>
  </si>
  <si>
    <t>相田裕亮</t>
  </si>
  <si>
    <t>奥村壮志</t>
  </si>
  <si>
    <t>奥松　勇貴</t>
  </si>
  <si>
    <t>榎本　章吾</t>
  </si>
  <si>
    <t>渡部　理久</t>
  </si>
  <si>
    <t>森　春樹</t>
  </si>
  <si>
    <t>吉元　稜</t>
  </si>
  <si>
    <t>白嵜　裕也</t>
  </si>
  <si>
    <t>五條量寿</t>
  </si>
  <si>
    <t>チーム村雲</t>
  </si>
  <si>
    <t>中嶋千将</t>
  </si>
  <si>
    <t>増田春之介</t>
  </si>
  <si>
    <t>緒方研仁</t>
  </si>
  <si>
    <t>三財中</t>
  </si>
  <si>
    <t>小松勇気</t>
  </si>
  <si>
    <t>樫村貴也</t>
  </si>
  <si>
    <t>篠原盛太郎</t>
  </si>
  <si>
    <t>成合太彰</t>
  </si>
  <si>
    <t>安藤　翔</t>
  </si>
  <si>
    <t>横山彰也</t>
  </si>
  <si>
    <t>松原俊亮</t>
  </si>
  <si>
    <t>広瀬　展樹</t>
  </si>
  <si>
    <t>清武Jr</t>
  </si>
  <si>
    <t>川俣　仁</t>
  </si>
  <si>
    <t>井上　裕亮</t>
  </si>
  <si>
    <t>金丸　大夢</t>
  </si>
  <si>
    <t>渡邉　賢司</t>
  </si>
  <si>
    <t>後藤　健太</t>
  </si>
  <si>
    <t>鵬翔中</t>
  </si>
  <si>
    <t>福添　新太郎</t>
  </si>
  <si>
    <t>山本　勇輝</t>
  </si>
  <si>
    <t>棧　　壮真</t>
  </si>
  <si>
    <t>清水　秀真</t>
  </si>
  <si>
    <t>太田　優磨</t>
  </si>
  <si>
    <t>杉山　滋</t>
  </si>
  <si>
    <t>日南ＴＣJr</t>
  </si>
  <si>
    <t>日髙　裕允　</t>
  </si>
  <si>
    <t>新富Ｊｒ</t>
  </si>
  <si>
    <t>リザーブＪｒ</t>
  </si>
  <si>
    <t>平田慶次郎</t>
  </si>
  <si>
    <t>長友　盛志郎</t>
  </si>
  <si>
    <t>飛江田グリーンＴＣ</t>
  </si>
  <si>
    <t>手島　佑輔</t>
  </si>
  <si>
    <t>濱崎　信乃介</t>
  </si>
  <si>
    <t>谷口　佑介</t>
  </si>
  <si>
    <t>ルネサンスＪｒ</t>
  </si>
  <si>
    <t>児玉　悠平</t>
  </si>
  <si>
    <t>チームミリオン</t>
  </si>
  <si>
    <t>南里　健太</t>
  </si>
  <si>
    <t>チームミリオン</t>
  </si>
  <si>
    <t>出田　有里佳</t>
  </si>
  <si>
    <t>本田　桃子</t>
  </si>
  <si>
    <t>野元　志栞</t>
  </si>
  <si>
    <t>シーガイアＪｒ</t>
  </si>
  <si>
    <t>東　実珠帆</t>
  </si>
  <si>
    <t>戸敷　ひみ</t>
  </si>
  <si>
    <t>前田　美優</t>
  </si>
  <si>
    <t>黒木　沙織</t>
  </si>
  <si>
    <t>山口　遥香</t>
  </si>
  <si>
    <t>高元　里奈</t>
  </si>
  <si>
    <t>陣内かな絵</t>
  </si>
  <si>
    <t>黒原菜那</t>
  </si>
  <si>
    <t>福山　実可子</t>
  </si>
  <si>
    <t>日我　華奈</t>
  </si>
  <si>
    <t>岩永　由希美</t>
  </si>
  <si>
    <t>竹之内　紹未</t>
  </si>
  <si>
    <t>ルネサンスＪｒ</t>
  </si>
  <si>
    <t>平井　瑠璃佳</t>
  </si>
  <si>
    <t>平原　加奈</t>
  </si>
  <si>
    <t>比江島　明日香</t>
  </si>
  <si>
    <t>余野木　満里乃</t>
  </si>
  <si>
    <t>ルネサンスＪｒ</t>
  </si>
  <si>
    <t>吉野愛伊里</t>
  </si>
  <si>
    <t>宮原彩</t>
  </si>
  <si>
    <t>日髙瑠璃佳</t>
  </si>
  <si>
    <t>鎌田京香</t>
  </si>
  <si>
    <t>冨田美咲</t>
  </si>
  <si>
    <t>黒木　真理也</t>
  </si>
  <si>
    <t>佐野　真太郎</t>
  </si>
  <si>
    <t>児玉　翼</t>
  </si>
  <si>
    <t>河野　貴大</t>
  </si>
  <si>
    <t>ライジングサンHJC</t>
  </si>
  <si>
    <t>川俣　勇人</t>
  </si>
  <si>
    <t>那須　啓太</t>
  </si>
  <si>
    <t>新坂　祐人　　</t>
  </si>
  <si>
    <t>安楽　亮佑</t>
  </si>
  <si>
    <t>堂園健人</t>
  </si>
  <si>
    <t>リザーブＪｒ</t>
  </si>
  <si>
    <t>藤岡　拳斗</t>
  </si>
  <si>
    <t>矢野　佑紀</t>
  </si>
  <si>
    <t>城尾　侑希</t>
  </si>
  <si>
    <t>佐土原Ｊｒ</t>
  </si>
  <si>
    <t>牛島　輝</t>
  </si>
  <si>
    <t>延岡ロイヤルＪｒ　</t>
  </si>
  <si>
    <t>黒田　亮太</t>
  </si>
  <si>
    <t>松田　将斉　</t>
  </si>
  <si>
    <t>山中　菜々美</t>
  </si>
  <si>
    <t>イワキリＪｒ</t>
  </si>
  <si>
    <t>佐藤　亜子</t>
  </si>
  <si>
    <t>矢野　有莉奈</t>
  </si>
  <si>
    <t>猪野　瑛里華</t>
  </si>
  <si>
    <t>吉嶺　明夏</t>
  </si>
  <si>
    <t>黒木　香菜子</t>
  </si>
  <si>
    <t>野口　万里奈</t>
  </si>
  <si>
    <t>川添　智浩</t>
  </si>
  <si>
    <t>松田　莉奈</t>
  </si>
  <si>
    <t>平原　佳代</t>
  </si>
  <si>
    <t>福島瑛実</t>
  </si>
  <si>
    <t>上米良萌々子</t>
  </si>
  <si>
    <t>黒木　和佳</t>
  </si>
  <si>
    <t>ルネサンスＪｒ</t>
  </si>
  <si>
    <t>黒木　美波</t>
  </si>
  <si>
    <t>シーガイアＪｒ</t>
  </si>
  <si>
    <t>中山　真花</t>
  </si>
  <si>
    <t>今栖瑠菜</t>
  </si>
  <si>
    <t>中村麻里</t>
  </si>
  <si>
    <t>寺田　夏実</t>
  </si>
  <si>
    <t>済陽　優花</t>
  </si>
  <si>
    <t>チームミリオン</t>
  </si>
  <si>
    <t>高橋　翔</t>
  </si>
  <si>
    <t>別府　龍之介</t>
  </si>
  <si>
    <t>シーガイアＪｒ</t>
  </si>
  <si>
    <t>大村　将</t>
  </si>
  <si>
    <t>松元駿</t>
  </si>
  <si>
    <t>陣内洋柾</t>
  </si>
  <si>
    <t>金丸　和樹</t>
  </si>
  <si>
    <t>渡邊　直通</t>
  </si>
  <si>
    <t>川越　絢恭　</t>
  </si>
  <si>
    <t>高垣遼也</t>
  </si>
  <si>
    <t>井上　竜一</t>
  </si>
  <si>
    <t>小野　祐嗣</t>
  </si>
  <si>
    <t>チームミリオン</t>
  </si>
  <si>
    <t>奥松　由梨</t>
  </si>
  <si>
    <t>富吉香帆</t>
  </si>
  <si>
    <t>須志田　怜</t>
  </si>
  <si>
    <t>新坂　なつき</t>
  </si>
  <si>
    <t>上米良日南子</t>
  </si>
  <si>
    <t>南里　綾香</t>
  </si>
  <si>
    <t>チームミリオン</t>
  </si>
  <si>
    <t>染矢　和仁</t>
  </si>
  <si>
    <t>松田　明与</t>
  </si>
  <si>
    <t>中山　瑛夢</t>
  </si>
  <si>
    <t>高橋　惇太</t>
  </si>
  <si>
    <t>イワキリＪｒ</t>
  </si>
  <si>
    <t>別府　虎之介</t>
  </si>
  <si>
    <t>シーガイアＪｒ</t>
  </si>
  <si>
    <t>山本　涼輔</t>
  </si>
  <si>
    <t>久門　幹</t>
  </si>
  <si>
    <t>村上倫理</t>
  </si>
  <si>
    <t>リザーブＪｒ</t>
  </si>
  <si>
    <t>甲斐大晴</t>
  </si>
  <si>
    <t>宮本　和貴</t>
  </si>
  <si>
    <t>坂口　遼河</t>
  </si>
  <si>
    <t>村上裕哉</t>
  </si>
  <si>
    <t>久保崎　翔太</t>
  </si>
  <si>
    <t>サンタハウスJr</t>
  </si>
  <si>
    <t>久保崎　俊平</t>
  </si>
  <si>
    <t>サンタハウスJr</t>
  </si>
  <si>
    <t>甲斐　大地</t>
  </si>
  <si>
    <t>サンタハウスJr</t>
  </si>
  <si>
    <t>和田　明日香</t>
  </si>
  <si>
    <t>決勝リーグ</t>
  </si>
  <si>
    <t>中学女子</t>
  </si>
  <si>
    <t>ジュニアリーグ第1戦</t>
  </si>
  <si>
    <t>5月26日（土）</t>
  </si>
  <si>
    <t>5月27日（日）</t>
  </si>
  <si>
    <t>試合方法 予選リーグ・決勝トーナメントともに１セットマッチ（6-6　ﾀｲﾌﾞﾚｰｸ）＊デュースあり</t>
  </si>
  <si>
    <t>延岡ロイヤル　稲田　ＴＥＬ　090-4473-8312</t>
  </si>
  <si>
    <t>仮ドローで名前・所属に誤字・訂正等がございましたら、恐れ入りますが印刷の都合上、５月２３日(水)１２：００までに、下記へご連絡ください。</t>
  </si>
  <si>
    <t>女子A</t>
  </si>
  <si>
    <t>棄権</t>
  </si>
  <si>
    <t>田中　一成</t>
  </si>
  <si>
    <t>厚地大</t>
  </si>
  <si>
    <t>小松勇気</t>
  </si>
  <si>
    <t>川俣　仁</t>
  </si>
  <si>
    <t>広瀬　展樹</t>
  </si>
  <si>
    <t>坂田直紀</t>
  </si>
  <si>
    <t>藤崎　一起</t>
  </si>
  <si>
    <t>吉元　稜</t>
  </si>
  <si>
    <t>上野朝稔</t>
  </si>
  <si>
    <t>榎本　章吾</t>
  </si>
  <si>
    <t>樫村貴也</t>
  </si>
  <si>
    <t>黒木　農</t>
  </si>
  <si>
    <t>日髙裕允　</t>
  </si>
  <si>
    <t>安藤　翔</t>
  </si>
  <si>
    <t>緒方　圭資</t>
  </si>
  <si>
    <t>長友　盛志郎</t>
  </si>
  <si>
    <t>決勝/Ｆ</t>
  </si>
  <si>
    <t>男子A－1</t>
  </si>
  <si>
    <t>男子A－2</t>
  </si>
  <si>
    <t>田中</t>
  </si>
  <si>
    <t>76（５）</t>
  </si>
  <si>
    <t>山口　遥香</t>
  </si>
  <si>
    <t>東　実珠帆</t>
  </si>
  <si>
    <t>日髙瑠璃佳</t>
  </si>
  <si>
    <t>高元　里奈</t>
  </si>
  <si>
    <t>犬塚　桃子</t>
  </si>
  <si>
    <t>吉野愛伊里</t>
  </si>
  <si>
    <t>宮原彩</t>
  </si>
  <si>
    <t>出田　有里佳</t>
  </si>
  <si>
    <t>黒木　沙織</t>
  </si>
  <si>
    <t>北岩　寛大</t>
  </si>
  <si>
    <t>松田　将斉　</t>
  </si>
  <si>
    <t>河野　貴大</t>
  </si>
  <si>
    <t>新坂　祐人　　</t>
  </si>
  <si>
    <t>安楽　亮佑</t>
  </si>
  <si>
    <t>川添　智浩</t>
  </si>
  <si>
    <t>黒木　和佳</t>
  </si>
  <si>
    <t>鳥越　まゆ</t>
  </si>
  <si>
    <t>猪野　瑛里華</t>
  </si>
  <si>
    <t>76(4)</t>
  </si>
  <si>
    <t>デン　正希</t>
  </si>
  <si>
    <t>クラス</t>
  </si>
  <si>
    <t>A-１</t>
  </si>
  <si>
    <t>予選リーグ　　</t>
  </si>
  <si>
    <r>
      <t>決勝ﾄｰﾅﾒﾝﾄ　　　</t>
    </r>
    <r>
      <rPr>
        <sz val="12"/>
        <rFont val="HG丸ｺﾞｼｯｸM-PRO"/>
        <family val="3"/>
      </rPr>
      <t>初日残り試合</t>
    </r>
  </si>
  <si>
    <t>A-２</t>
  </si>
  <si>
    <t>Ｂ</t>
  </si>
  <si>
    <t>B</t>
  </si>
  <si>
    <t>C</t>
  </si>
  <si>
    <t>初日、試合は　　ありません</t>
  </si>
  <si>
    <t>予選リーグ　　　　決勝ﾄｰﾅﾒﾝﾄ・ﾘｰｸﾞ　　</t>
  </si>
  <si>
    <t>Ｄ</t>
  </si>
  <si>
    <t>Ｄ</t>
  </si>
  <si>
    <t>※中学男子(男子Ａクラス)は、予選２パートありますが、決勝は統一して行います。</t>
  </si>
  <si>
    <t>生目の杜運動公園テニスコート　１６面　</t>
  </si>
  <si>
    <t>　　※国体強化選手選考会が同時進行致します。</t>
  </si>
  <si>
    <t>・試合が終了したら、勝者がボール、スコアを本部に届ける。</t>
  </si>
  <si>
    <t>フェアプレーの精神を理解し，いついかなる時でも，スポーツマンシップにのっとった行動をとること。（ルール・マナー等）「コートの友」参照</t>
  </si>
  <si>
    <t>※</t>
  </si>
  <si>
    <t>宮崎県テニス協会　ファックス：０９８５－２１－１３１２　メール：info@mtennis.org</t>
  </si>
  <si>
    <t>※</t>
  </si>
  <si>
    <t>三財中</t>
  </si>
  <si>
    <t>日南ＴＣJr</t>
  </si>
  <si>
    <t>延岡ロイヤルＪｒ　</t>
  </si>
  <si>
    <t>A</t>
  </si>
  <si>
    <t xml:space="preserve"> 《　ド　ロ　ー変更・訂正　》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</si>
</sst>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  <numFmt numFmtId="178" formatCode="&quot;第&quot;0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;\-#,##0;&quot;-&quot;"/>
    <numFmt numFmtId="183" formatCode="0_);[Red]\(0\)"/>
    <numFmt numFmtId="184" formatCode="[$€-2]\ #,##0.00_);[Red]\([$€-2]\ #,##0.00\)"/>
    <numFmt numFmtId="185" formatCode="0.000_ "/>
    <numFmt numFmtId="186" formatCode="0.0_ "/>
  </numFmts>
  <fonts count="38">
    <font>
      <sz val="11"/>
      <name val="ＭＳ Ｐゴシック"/>
      <family val="0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24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2"/>
      <name val="HG丸ｺﾞｼｯｸM-PRO"/>
      <family val="3"/>
    </font>
    <font>
      <b/>
      <sz val="12"/>
      <name val="ＭＳ 明朝"/>
      <family val="1"/>
    </font>
    <font>
      <sz val="6"/>
      <name val="HG丸ｺﾞｼｯｸM-PRO"/>
      <family val="3"/>
    </font>
    <font>
      <sz val="10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sz val="11"/>
      <name val="ＭＳ Ｐ明朝"/>
      <family val="1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1"/>
      <name val="MS UI Gothic"/>
      <family val="3"/>
    </font>
    <font>
      <sz val="11"/>
      <name val="Arial"/>
      <family val="2"/>
    </font>
    <font>
      <sz val="14"/>
      <color indexed="9"/>
      <name val="ＭＳ Ｐゴシック"/>
      <family val="3"/>
    </font>
    <font>
      <b/>
      <sz val="11"/>
      <name val="ＭＳ Ｐゴシック"/>
      <family val="0"/>
    </font>
    <font>
      <sz val="18"/>
      <name val="HG丸ｺﾞｼｯｸM-PRO"/>
      <family val="3"/>
    </font>
    <font>
      <sz val="16"/>
      <name val="HG丸ｺﾞｼｯｸM-PRO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 style="double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double"/>
      <right>
        <color indexed="63"/>
      </right>
      <top style="thin"/>
      <bottom>
        <color indexed="63"/>
      </bottom>
      <diagonal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2" fillId="0" borderId="0" applyFill="0" applyBorder="0" applyAlignment="0">
      <protection/>
    </xf>
    <xf numFmtId="0" fontId="13" fillId="0" borderId="0">
      <alignment horizontal="left"/>
      <protection/>
    </xf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0" fontId="15" fillId="0" borderId="0">
      <alignment/>
      <protection/>
    </xf>
    <xf numFmtId="4" fontId="13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 horizontal="center"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0" fillId="0" borderId="0" applyNumberFormat="0" applyFill="0" applyBorder="0" applyAlignment="0" applyProtection="0"/>
    <xf numFmtId="0" fontId="19" fillId="0" borderId="0">
      <alignment/>
      <protection/>
    </xf>
  </cellStyleXfs>
  <cellXfs count="347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Alignment="1">
      <alignment/>
    </xf>
    <xf numFmtId="0" fontId="0" fillId="0" borderId="0" xfId="0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0" xfId="0" applyFill="1" applyAlignment="1">
      <alignment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shrinkToFit="1"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 quotePrefix="1">
      <alignment horizontal="center" vertical="center" shrinkToFit="1"/>
    </xf>
    <xf numFmtId="0" fontId="0" fillId="0" borderId="4" xfId="0" applyNumberFormat="1" applyBorder="1" applyAlignment="1">
      <alignment horizontal="center" vertical="center" shrinkToFit="1"/>
    </xf>
    <xf numFmtId="0" fontId="0" fillId="0" borderId="9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shrinkToFit="1"/>
    </xf>
    <xf numFmtId="0" fontId="0" fillId="0" borderId="3" xfId="0" applyNumberForma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0" fillId="0" borderId="0" xfId="0" applyNumberFormat="1" applyBorder="1" applyAlignment="1">
      <alignment horizontal="center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0" fillId="0" borderId="0" xfId="0" applyBorder="1" applyAlignment="1" quotePrefix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14" fontId="6" fillId="0" borderId="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 shrinkToFit="1"/>
    </xf>
    <xf numFmtId="20" fontId="0" fillId="0" borderId="0" xfId="0" applyNumberFormat="1" applyBorder="1" applyAlignment="1">
      <alignment horizont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0" borderId="3" xfId="32" applyFont="1" applyFill="1" applyBorder="1" applyAlignment="1">
      <alignment horizontal="left" vertical="center" shrinkToFit="1"/>
      <protection/>
    </xf>
    <xf numFmtId="0" fontId="0" fillId="0" borderId="5" xfId="32" applyFont="1" applyFill="1" applyBorder="1" applyAlignment="1">
      <alignment vertical="center" shrinkToFit="1"/>
      <protection/>
    </xf>
    <xf numFmtId="0" fontId="0" fillId="0" borderId="3" xfId="32" applyFont="1" applyFill="1" applyBorder="1" applyAlignment="1">
      <alignment shrinkToFit="1"/>
      <protection/>
    </xf>
    <xf numFmtId="0" fontId="0" fillId="0" borderId="5" xfId="0" applyFont="1" applyFill="1" applyBorder="1" applyAlignment="1">
      <alignment vertical="center" shrinkToFit="1"/>
    </xf>
    <xf numFmtId="0" fontId="0" fillId="0" borderId="0" xfId="32" applyFont="1" applyFill="1">
      <alignment/>
      <protection/>
    </xf>
    <xf numFmtId="0" fontId="0" fillId="0" borderId="3" xfId="0" applyFont="1" applyFill="1" applyBorder="1" applyAlignment="1">
      <alignment vertical="center" shrinkToFit="1"/>
    </xf>
    <xf numFmtId="0" fontId="0" fillId="0" borderId="3" xfId="32" applyFont="1" applyFill="1" applyBorder="1" applyAlignment="1">
      <alignment vertical="center" shrinkToFit="1"/>
      <protection/>
    </xf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shrinkToFit="1"/>
    </xf>
    <xf numFmtId="14" fontId="0" fillId="0" borderId="0" xfId="0" applyNumberFormat="1" applyFill="1" applyAlignment="1">
      <alignment horizontal="center" shrinkToFit="1"/>
    </xf>
    <xf numFmtId="0" fontId="0" fillId="0" borderId="0" xfId="0" applyFill="1" applyAlignment="1">
      <alignment horizontal="center"/>
    </xf>
    <xf numFmtId="0" fontId="0" fillId="0" borderId="3" xfId="32" applyFont="1" applyFill="1" applyBorder="1" applyAlignment="1">
      <alignment horizontal="center" vertical="center" shrinkToFit="1"/>
      <protection/>
    </xf>
    <xf numFmtId="0" fontId="0" fillId="0" borderId="5" xfId="32" applyFont="1" applyFill="1" applyBorder="1" applyAlignment="1">
      <alignment vertical="center"/>
      <protection/>
    </xf>
    <xf numFmtId="0" fontId="0" fillId="0" borderId="7" xfId="32" applyFont="1" applyFill="1" applyBorder="1" applyAlignment="1">
      <alignment horizontal="center" vertical="center" shrinkToFit="1"/>
      <protection/>
    </xf>
    <xf numFmtId="0" fontId="0" fillId="0" borderId="3" xfId="32" applyFont="1" applyFill="1" applyBorder="1" applyAlignment="1">
      <alignment horizontal="left" shrinkToFit="1"/>
      <protection/>
    </xf>
    <xf numFmtId="0" fontId="0" fillId="0" borderId="5" xfId="32" applyFont="1" applyFill="1" applyBorder="1" applyAlignment="1">
      <alignment shrinkToFit="1"/>
      <protection/>
    </xf>
    <xf numFmtId="0" fontId="0" fillId="0" borderId="3" xfId="32" applyFont="1" applyFill="1" applyBorder="1" applyAlignment="1">
      <alignment horizontal="center" shrinkToFit="1"/>
      <protection/>
    </xf>
    <xf numFmtId="1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5" xfId="32" applyFont="1" applyFill="1" applyBorder="1" applyAlignment="1">
      <alignment/>
      <protection/>
    </xf>
    <xf numFmtId="0" fontId="0" fillId="0" borderId="0" xfId="32" applyFont="1" applyFill="1" applyBorder="1" applyAlignment="1">
      <alignment horizontal="center" vertical="center" shrinkToFit="1"/>
      <protection/>
    </xf>
    <xf numFmtId="14" fontId="0" fillId="0" borderId="7" xfId="0" applyNumberFormat="1" applyFill="1" applyBorder="1" applyAlignment="1">
      <alignment/>
    </xf>
    <xf numFmtId="0" fontId="0" fillId="0" borderId="7" xfId="0" applyFill="1" applyBorder="1" applyAlignment="1">
      <alignment/>
    </xf>
    <xf numFmtId="14" fontId="6" fillId="0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7" xfId="32" applyFont="1" applyFill="1" applyBorder="1" applyAlignment="1">
      <alignment shrinkToFit="1"/>
      <protection/>
    </xf>
    <xf numFmtId="0" fontId="0" fillId="0" borderId="3" xfId="0" applyFill="1" applyBorder="1" applyAlignment="1">
      <alignment shrinkToFit="1"/>
    </xf>
    <xf numFmtId="0" fontId="0" fillId="0" borderId="7" xfId="0" applyFill="1" applyBorder="1" applyAlignment="1">
      <alignment shrinkToFit="1"/>
    </xf>
    <xf numFmtId="0" fontId="0" fillId="0" borderId="0" xfId="32" applyFont="1" applyFill="1" applyBorder="1" applyAlignment="1">
      <alignment shrinkToFit="1"/>
      <protection/>
    </xf>
    <xf numFmtId="0" fontId="0" fillId="0" borderId="0" xfId="0" applyFill="1" applyAlignment="1">
      <alignment/>
    </xf>
    <xf numFmtId="0" fontId="11" fillId="0" borderId="3" xfId="0" applyFont="1" applyFill="1" applyBorder="1" applyAlignment="1">
      <alignment horizontal="left" shrinkToFit="1"/>
    </xf>
    <xf numFmtId="0" fontId="11" fillId="0" borderId="3" xfId="0" applyFont="1" applyFill="1" applyBorder="1" applyAlignment="1">
      <alignment horizontal="center" shrinkToFit="1"/>
    </xf>
    <xf numFmtId="0" fontId="0" fillId="0" borderId="0" xfId="0" applyFill="1" applyAlignment="1">
      <alignment horizontal="left" shrinkToFit="1"/>
    </xf>
    <xf numFmtId="0" fontId="0" fillId="0" borderId="0" xfId="0" applyFont="1" applyFill="1" applyAlignment="1">
      <alignment shrinkToFit="1"/>
    </xf>
    <xf numFmtId="0" fontId="0" fillId="0" borderId="0" xfId="32" applyFont="1" applyFill="1" applyAlignment="1">
      <alignment shrinkToFit="1"/>
      <protection/>
    </xf>
    <xf numFmtId="0" fontId="0" fillId="0" borderId="0" xfId="0" applyFill="1" applyBorder="1" applyAlignment="1">
      <alignment shrinkToFit="1"/>
    </xf>
    <xf numFmtId="14" fontId="0" fillId="0" borderId="0" xfId="0" applyNumberFormat="1" applyFill="1" applyBorder="1" applyAlignment="1">
      <alignment/>
    </xf>
    <xf numFmtId="0" fontId="0" fillId="0" borderId="5" xfId="0" applyFill="1" applyBorder="1" applyAlignment="1">
      <alignment shrinkToFit="1"/>
    </xf>
    <xf numFmtId="14" fontId="6" fillId="0" borderId="0" xfId="0" applyNumberFormat="1" applyFont="1" applyFill="1" applyAlignment="1">
      <alignment horizontal="center" vertical="center"/>
    </xf>
    <xf numFmtId="0" fontId="0" fillId="0" borderId="18" xfId="0" applyBorder="1" applyAlignment="1">
      <alignment horizontal="center" shrinkToFit="1"/>
    </xf>
    <xf numFmtId="0" fontId="0" fillId="0" borderId="18" xfId="0" applyFont="1" applyBorder="1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9" xfId="0" applyNumberForma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0" fontId="0" fillId="0" borderId="3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0" fillId="0" borderId="3" xfId="0" applyFont="1" applyBorder="1" applyAlignment="1">
      <alignment vertical="center" shrinkToFit="1"/>
    </xf>
    <xf numFmtId="0" fontId="0" fillId="0" borderId="14" xfId="0" applyFill="1" applyBorder="1" applyAlignment="1" quotePrefix="1">
      <alignment horizontal="center" vertical="center" shrinkToFit="1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 quotePrefix="1">
      <alignment horizontal="center" vertical="center" shrinkToFit="1"/>
    </xf>
    <xf numFmtId="0" fontId="7" fillId="0" borderId="6" xfId="0" applyFont="1" applyFill="1" applyBorder="1" applyAlignment="1">
      <alignment horizontal="center" vertical="center"/>
    </xf>
    <xf numFmtId="0" fontId="0" fillId="0" borderId="0" xfId="31" applyFont="1">
      <alignment/>
      <protection/>
    </xf>
    <xf numFmtId="0" fontId="8" fillId="0" borderId="0" xfId="31" applyFont="1">
      <alignment/>
      <protection/>
    </xf>
    <xf numFmtId="0" fontId="0" fillId="0" borderId="0" xfId="31">
      <alignment/>
      <protection/>
    </xf>
    <xf numFmtId="0" fontId="21" fillId="0" borderId="0" xfId="31" applyFont="1" applyAlignment="1">
      <alignment horizontal="center"/>
      <protection/>
    </xf>
    <xf numFmtId="0" fontId="0" fillId="0" borderId="0" xfId="31" applyBorder="1">
      <alignment/>
      <protection/>
    </xf>
    <xf numFmtId="0" fontId="20" fillId="0" borderId="6" xfId="33" applyFont="1" applyBorder="1">
      <alignment/>
      <protection/>
    </xf>
    <xf numFmtId="0" fontId="6" fillId="0" borderId="0" xfId="31" applyFont="1" applyAlignment="1">
      <alignment vertical="center"/>
      <protection/>
    </xf>
    <xf numFmtId="0" fontId="23" fillId="0" borderId="0" xfId="31" applyFont="1" applyBorder="1" applyAlignment="1">
      <alignment horizontal="left" vertical="center"/>
      <protection/>
    </xf>
    <xf numFmtId="0" fontId="24" fillId="0" borderId="0" xfId="31" applyFont="1" applyBorder="1" applyAlignment="1">
      <alignment horizontal="center" vertical="center"/>
      <protection/>
    </xf>
    <xf numFmtId="0" fontId="24" fillId="0" borderId="0" xfId="31" applyFont="1" applyBorder="1" applyAlignment="1">
      <alignment horizontal="center"/>
      <protection/>
    </xf>
    <xf numFmtId="0" fontId="20" fillId="0" borderId="0" xfId="33">
      <alignment/>
      <protection/>
    </xf>
    <xf numFmtId="0" fontId="21" fillId="0" borderId="0" xfId="31" applyFont="1" applyAlignment="1">
      <alignment/>
      <protection/>
    </xf>
    <xf numFmtId="0" fontId="26" fillId="0" borderId="0" xfId="31" applyFont="1">
      <alignment/>
      <protection/>
    </xf>
    <xf numFmtId="0" fontId="25" fillId="0" borderId="0" xfId="31" applyFont="1" applyBorder="1" applyAlignment="1">
      <alignment horizontal="left"/>
      <protection/>
    </xf>
    <xf numFmtId="0" fontId="27" fillId="0" borderId="19" xfId="31" applyFont="1" applyBorder="1" applyAlignment="1">
      <alignment horizontal="center" vertical="center"/>
      <protection/>
    </xf>
    <xf numFmtId="0" fontId="20" fillId="0" borderId="0" xfId="33" applyFont="1">
      <alignment/>
      <protection/>
    </xf>
    <xf numFmtId="0" fontId="27" fillId="0" borderId="0" xfId="31" applyFont="1" applyBorder="1" applyAlignment="1">
      <alignment horizontal="center" vertical="center"/>
      <protection/>
    </xf>
    <xf numFmtId="0" fontId="24" fillId="0" borderId="0" xfId="31" applyFont="1" applyBorder="1" applyAlignment="1">
      <alignment horizontal="left" vertical="center" wrapText="1"/>
      <protection/>
    </xf>
    <xf numFmtId="49" fontId="26" fillId="0" borderId="0" xfId="31" applyNumberFormat="1" applyFont="1" applyBorder="1" applyAlignment="1">
      <alignment horizontal="right"/>
      <protection/>
    </xf>
    <xf numFmtId="49" fontId="29" fillId="0" borderId="0" xfId="31" applyNumberFormat="1" applyFont="1" applyBorder="1" applyAlignment="1">
      <alignment horizontal="right" vertical="center"/>
      <protection/>
    </xf>
    <xf numFmtId="0" fontId="0" fillId="0" borderId="0" xfId="31" applyAlignment="1">
      <alignment/>
      <protection/>
    </xf>
    <xf numFmtId="49" fontId="26" fillId="0" borderId="0" xfId="31" applyNumberFormat="1" applyFont="1" applyBorder="1" applyAlignment="1">
      <alignment horizontal="right" vertical="center"/>
      <protection/>
    </xf>
    <xf numFmtId="0" fontId="26" fillId="0" borderId="0" xfId="31" applyFont="1" applyBorder="1" applyAlignment="1">
      <alignment horizontal="left"/>
      <protection/>
    </xf>
    <xf numFmtId="49" fontId="0" fillId="0" borderId="0" xfId="31" applyNumberFormat="1" applyAlignment="1">
      <alignment horizontal="right"/>
      <protection/>
    </xf>
    <xf numFmtId="0" fontId="0" fillId="0" borderId="0" xfId="31" applyAlignment="1">
      <alignment horizontal="right"/>
      <protection/>
    </xf>
    <xf numFmtId="0" fontId="24" fillId="0" borderId="20" xfId="31" applyFont="1" applyBorder="1" applyAlignment="1">
      <alignment horizontal="left" vertical="center"/>
      <protection/>
    </xf>
    <xf numFmtId="0" fontId="24" fillId="0" borderId="21" xfId="31" applyFont="1" applyBorder="1" applyAlignment="1">
      <alignment horizontal="left" vertical="center"/>
      <protection/>
    </xf>
    <xf numFmtId="0" fontId="24" fillId="0" borderId="22" xfId="31" applyFont="1" applyBorder="1" applyAlignment="1">
      <alignment horizontal="left" vertical="center" wrapText="1"/>
      <protection/>
    </xf>
    <xf numFmtId="0" fontId="20" fillId="0" borderId="3" xfId="33" applyFont="1" applyBorder="1" applyAlignment="1">
      <alignment horizontal="center" vertical="center" shrinkToFit="1"/>
      <protection/>
    </xf>
    <xf numFmtId="0" fontId="11" fillId="0" borderId="3" xfId="31" applyFont="1" applyBorder="1" applyAlignment="1">
      <alignment horizontal="center" vertical="center" shrinkToFit="1"/>
      <protection/>
    </xf>
    <xf numFmtId="0" fontId="20" fillId="0" borderId="3" xfId="33" applyFont="1" applyFill="1" applyBorder="1" applyAlignment="1">
      <alignment shrinkToFit="1"/>
      <protection/>
    </xf>
    <xf numFmtId="0" fontId="20" fillId="0" borderId="3" xfId="33" applyFont="1" applyBorder="1" applyAlignment="1">
      <alignment horizontal="center" vertical="center" wrapText="1" shrinkToFit="1"/>
      <protection/>
    </xf>
    <xf numFmtId="0" fontId="0" fillId="0" borderId="12" xfId="0" applyBorder="1" applyAlignment="1">
      <alignment horizontal="center" vertical="center"/>
    </xf>
    <xf numFmtId="0" fontId="20" fillId="0" borderId="3" xfId="33" applyFont="1" applyFill="1" applyBorder="1" applyAlignment="1">
      <alignment horizontal="center" shrinkToFit="1"/>
      <protection/>
    </xf>
    <xf numFmtId="0" fontId="0" fillId="0" borderId="3" xfId="32" applyFont="1" applyBorder="1" applyAlignment="1">
      <alignment horizontal="left" vertical="center"/>
      <protection/>
    </xf>
    <xf numFmtId="0" fontId="0" fillId="0" borderId="5" xfId="32" applyFont="1" applyBorder="1" applyAlignment="1">
      <alignment horizontal="left" vertical="center"/>
      <protection/>
    </xf>
    <xf numFmtId="0" fontId="0" fillId="0" borderId="3" xfId="32" applyFont="1" applyBorder="1" applyAlignment="1">
      <alignment horizontal="left" vertical="center" shrinkToFit="1"/>
      <protection/>
    </xf>
    <xf numFmtId="0" fontId="0" fillId="0" borderId="3" xfId="0" applyFont="1" applyBorder="1" applyAlignment="1">
      <alignment horizontal="left" vertical="center"/>
    </xf>
    <xf numFmtId="0" fontId="0" fillId="0" borderId="7" xfId="32" applyFont="1" applyBorder="1" applyAlignment="1">
      <alignment horizontal="left" vertical="center" shrinkToFit="1"/>
      <protection/>
    </xf>
    <xf numFmtId="0" fontId="11" fillId="0" borderId="3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3" xfId="32" applyFont="1" applyBorder="1" applyAlignment="1">
      <alignment horizontal="left" shrinkToFit="1"/>
      <protection/>
    </xf>
    <xf numFmtId="0" fontId="0" fillId="0" borderId="3" xfId="32" applyFont="1" applyBorder="1" applyAlignment="1">
      <alignment horizontal="left"/>
      <protection/>
    </xf>
    <xf numFmtId="0" fontId="0" fillId="0" borderId="5" xfId="32" applyFont="1" applyBorder="1" applyAlignment="1">
      <alignment horizontal="left"/>
      <protection/>
    </xf>
    <xf numFmtId="0" fontId="0" fillId="0" borderId="7" xfId="32" applyFont="1" applyBorder="1" applyAlignment="1">
      <alignment horizontal="left" shrinkToFit="1"/>
      <protection/>
    </xf>
    <xf numFmtId="0" fontId="31" fillId="0" borderId="3" xfId="32" applyFont="1" applyBorder="1" applyAlignment="1">
      <alignment horizontal="left" vertical="center" shrinkToFit="1"/>
      <protection/>
    </xf>
    <xf numFmtId="0" fontId="0" fillId="0" borderId="3" xfId="0" applyFont="1" applyBorder="1" applyAlignment="1">
      <alignment horizontal="left" vertical="center"/>
    </xf>
    <xf numFmtId="0" fontId="32" fillId="0" borderId="3" xfId="0" applyFont="1" applyBorder="1" applyAlignment="1">
      <alignment horizontal="left"/>
    </xf>
    <xf numFmtId="0" fontId="0" fillId="0" borderId="7" xfId="32" applyFont="1" applyBorder="1" applyAlignment="1">
      <alignment horizontal="left" vertical="center"/>
      <protection/>
    </xf>
    <xf numFmtId="0" fontId="0" fillId="0" borderId="4" xfId="32" applyFont="1" applyBorder="1" applyAlignment="1">
      <alignment horizontal="left" vertical="center"/>
      <protection/>
    </xf>
    <xf numFmtId="0" fontId="0" fillId="0" borderId="4" xfId="32" applyFont="1" applyBorder="1" applyAlignment="1">
      <alignment horizontal="left"/>
      <protection/>
    </xf>
    <xf numFmtId="0" fontId="0" fillId="2" borderId="3" xfId="32" applyFont="1" applyFill="1" applyBorder="1" applyAlignment="1">
      <alignment horizontal="left" vertical="center"/>
      <protection/>
    </xf>
    <xf numFmtId="0" fontId="20" fillId="0" borderId="0" xfId="30" applyFont="1" applyFill="1" applyAlignment="1">
      <alignment vertic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30" applyFill="1" applyAlignment="1">
      <alignment horizontal="left" vertical="center"/>
      <protection/>
    </xf>
    <xf numFmtId="0" fontId="0" fillId="0" borderId="2" xfId="0" applyFill="1" applyBorder="1" applyAlignment="1">
      <alignment horizontal="center" vertical="center"/>
    </xf>
    <xf numFmtId="0" fontId="0" fillId="2" borderId="3" xfId="32" applyFont="1" applyFill="1" applyBorder="1" applyAlignment="1">
      <alignment horizontal="left" shrinkToFit="1"/>
      <protection/>
    </xf>
    <xf numFmtId="0" fontId="0" fillId="2" borderId="3" xfId="32" applyFont="1" applyFill="1" applyBorder="1" applyAlignment="1">
      <alignment shrinkToFit="1"/>
      <protection/>
    </xf>
    <xf numFmtId="0" fontId="0" fillId="0" borderId="23" xfId="0" applyFont="1" applyBorder="1" applyAlignment="1">
      <alignment horizontal="center" vertical="center" shrinkToFit="1"/>
    </xf>
    <xf numFmtId="20" fontId="0" fillId="0" borderId="6" xfId="0" applyNumberFormat="1" applyFill="1" applyBorder="1" applyAlignment="1">
      <alignment horizontal="center" vertical="center" shrinkToFit="1"/>
    </xf>
    <xf numFmtId="20" fontId="0" fillId="0" borderId="0" xfId="0" applyNumberForma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25" fillId="0" borderId="0" xfId="31" applyFont="1" applyAlignment="1">
      <alignment horizontal="left"/>
      <protection/>
    </xf>
    <xf numFmtId="0" fontId="0" fillId="0" borderId="13" xfId="0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6" xfId="0" applyFill="1" applyBorder="1" applyAlignment="1" quotePrefix="1">
      <alignment horizontal="left" vertical="center"/>
    </xf>
    <xf numFmtId="0" fontId="0" fillId="0" borderId="0" xfId="0" applyFill="1" applyBorder="1" applyAlignment="1" quotePrefix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 shrinkToFit="1"/>
    </xf>
    <xf numFmtId="0" fontId="33" fillId="0" borderId="8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/>
    </xf>
    <xf numFmtId="0" fontId="0" fillId="0" borderId="14" xfId="0" applyFill="1" applyBorder="1" applyAlignment="1" quotePrefix="1">
      <alignment horizontal="left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Alignment="1">
      <alignment/>
    </xf>
    <xf numFmtId="0" fontId="0" fillId="0" borderId="8" xfId="0" applyFill="1" applyBorder="1" applyAlignment="1">
      <alignment horizontal="center" vertical="center"/>
    </xf>
    <xf numFmtId="186" fontId="0" fillId="0" borderId="5" xfId="0" applyNumberFormat="1" applyFill="1" applyBorder="1" applyAlignment="1">
      <alignment horizontal="center" vertical="center" shrinkToFit="1"/>
    </xf>
    <xf numFmtId="186" fontId="0" fillId="0" borderId="8" xfId="0" applyNumberForma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23" xfId="0" applyBorder="1" applyAlignment="1">
      <alignment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6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Border="1" applyAlignment="1" quotePrefix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7" xfId="32" applyFont="1" applyBorder="1" applyAlignment="1">
      <alignment horizontal="left"/>
      <protection/>
    </xf>
    <xf numFmtId="20" fontId="20" fillId="2" borderId="3" xfId="33" applyNumberFormat="1" applyFont="1" applyFill="1" applyBorder="1" applyAlignment="1">
      <alignment shrinkToFit="1"/>
      <protection/>
    </xf>
    <xf numFmtId="20" fontId="20" fillId="2" borderId="27" xfId="33" applyNumberFormat="1" applyFont="1" applyFill="1" applyBorder="1" applyAlignment="1">
      <alignment shrinkToFit="1"/>
      <protection/>
    </xf>
    <xf numFmtId="0" fontId="20" fillId="3" borderId="0" xfId="33" applyFont="1" applyFill="1" applyBorder="1">
      <alignment/>
      <protection/>
    </xf>
    <xf numFmtId="0" fontId="20" fillId="3" borderId="0" xfId="33" applyFont="1" applyFill="1" applyBorder="1" applyAlignment="1">
      <alignment horizontal="left"/>
      <protection/>
    </xf>
    <xf numFmtId="0" fontId="20" fillId="3" borderId="0" xfId="33" applyFill="1" applyBorder="1">
      <alignment/>
      <protection/>
    </xf>
    <xf numFmtId="20" fontId="20" fillId="3" borderId="0" xfId="33" applyNumberFormat="1" applyFill="1" applyBorder="1">
      <alignment/>
      <protection/>
    </xf>
    <xf numFmtId="0" fontId="0" fillId="3" borderId="0" xfId="31" applyFill="1" applyBorder="1">
      <alignment/>
      <protection/>
    </xf>
    <xf numFmtId="20" fontId="20" fillId="3" borderId="0" xfId="33" applyNumberFormat="1" applyFont="1" applyFill="1" applyBorder="1">
      <alignment/>
      <protection/>
    </xf>
    <xf numFmtId="0" fontId="0" fillId="3" borderId="0" xfId="31" applyFill="1">
      <alignment/>
      <protection/>
    </xf>
    <xf numFmtId="0" fontId="4" fillId="0" borderId="0" xfId="0" applyFont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20" fillId="0" borderId="5" xfId="33" applyFont="1" applyBorder="1" applyAlignment="1">
      <alignment horizontal="center" vertical="center" shrinkToFit="1"/>
      <protection/>
    </xf>
    <xf numFmtId="0" fontId="20" fillId="0" borderId="8" xfId="33" applyFont="1" applyBorder="1" applyAlignment="1">
      <alignment horizontal="center" vertical="center" shrinkToFit="1"/>
      <protection/>
    </xf>
    <xf numFmtId="20" fontId="36" fillId="2" borderId="7" xfId="33" applyNumberFormat="1" applyFont="1" applyFill="1" applyBorder="1" applyAlignment="1">
      <alignment horizontal="center" vertical="center" wrapText="1"/>
      <protection/>
    </xf>
    <xf numFmtId="0" fontId="0" fillId="2" borderId="28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20" fontId="20" fillId="2" borderId="7" xfId="33" applyNumberFormat="1" applyFont="1" applyFill="1" applyBorder="1" applyAlignment="1">
      <alignment horizontal="right" vertical="center" shrinkToFit="1"/>
      <protection/>
    </xf>
    <xf numFmtId="0" fontId="0" fillId="2" borderId="16" xfId="0" applyFill="1" applyBorder="1" applyAlignment="1">
      <alignment horizontal="right" vertical="center" shrinkToFit="1"/>
    </xf>
    <xf numFmtId="20" fontId="37" fillId="2" borderId="28" xfId="33" applyNumberFormat="1" applyFont="1" applyFill="1" applyBorder="1" applyAlignment="1">
      <alignment horizontal="center" vertical="center" wrapText="1"/>
      <protection/>
    </xf>
    <xf numFmtId="20" fontId="37" fillId="2" borderId="16" xfId="33" applyNumberFormat="1" applyFont="1" applyFill="1" applyBorder="1" applyAlignment="1">
      <alignment horizontal="center" vertical="center" wrapText="1"/>
      <protection/>
    </xf>
    <xf numFmtId="0" fontId="8" fillId="0" borderId="0" xfId="31" applyFont="1">
      <alignment/>
      <protection/>
    </xf>
    <xf numFmtId="0" fontId="6" fillId="0" borderId="0" xfId="31" applyFont="1" applyAlignment="1">
      <alignment vertical="center" wrapText="1"/>
      <protection/>
    </xf>
    <xf numFmtId="0" fontId="27" fillId="0" borderId="19" xfId="31" applyFont="1" applyBorder="1" applyAlignment="1">
      <alignment horizontal="left" vertical="center" wrapText="1"/>
      <protection/>
    </xf>
    <xf numFmtId="0" fontId="5" fillId="0" borderId="0" xfId="0" applyFont="1" applyAlignment="1">
      <alignment shrinkToFit="1"/>
    </xf>
    <xf numFmtId="0" fontId="21" fillId="0" borderId="0" xfId="31" applyFont="1" applyAlignment="1">
      <alignment horizontal="left"/>
      <protection/>
    </xf>
    <xf numFmtId="0" fontId="0" fillId="0" borderId="0" xfId="31" applyFont="1">
      <alignment/>
      <protection/>
    </xf>
    <xf numFmtId="0" fontId="25" fillId="0" borderId="0" xfId="31" applyFont="1" applyAlignment="1">
      <alignment horizontal="left"/>
      <protection/>
    </xf>
    <xf numFmtId="0" fontId="25" fillId="2" borderId="0" xfId="31" applyFont="1" applyFill="1" applyAlignment="1">
      <alignment horizontal="left"/>
      <protection/>
    </xf>
    <xf numFmtId="0" fontId="6" fillId="0" borderId="0" xfId="31" applyFont="1" applyAlignment="1">
      <alignment vertical="center"/>
      <protection/>
    </xf>
    <xf numFmtId="49" fontId="30" fillId="0" borderId="29" xfId="31" applyNumberFormat="1" applyFont="1" applyBorder="1" applyAlignment="1">
      <alignment horizontal="left" wrapText="1" shrinkToFit="1"/>
      <protection/>
    </xf>
    <xf numFmtId="49" fontId="28" fillId="0" borderId="30" xfId="31" applyNumberFormat="1" applyFont="1" applyBorder="1" applyAlignment="1">
      <alignment horizontal="left" vertical="center" wrapText="1"/>
      <protection/>
    </xf>
    <xf numFmtId="49" fontId="28" fillId="0" borderId="31" xfId="31" applyNumberFormat="1" applyFont="1" applyBorder="1" applyAlignment="1">
      <alignment horizontal="left" vertical="center" wrapText="1"/>
      <protection/>
    </xf>
    <xf numFmtId="49" fontId="28" fillId="0" borderId="32" xfId="31" applyNumberFormat="1" applyFont="1" applyBorder="1" applyAlignment="1">
      <alignment horizontal="left" vertical="center" wrapText="1"/>
      <protection/>
    </xf>
    <xf numFmtId="0" fontId="24" fillId="0" borderId="19" xfId="31" applyFont="1" applyBorder="1" applyAlignment="1">
      <alignment horizontal="left" vertical="center" wrapText="1"/>
      <protection/>
    </xf>
    <xf numFmtId="0" fontId="7" fillId="0" borderId="0" xfId="31" applyFont="1" applyAlignment="1">
      <alignment horizontal="center"/>
      <protection/>
    </xf>
    <xf numFmtId="0" fontId="21" fillId="0" borderId="0" xfId="31" applyFont="1" applyAlignment="1">
      <alignment horizontal="center"/>
      <protection/>
    </xf>
    <xf numFmtId="0" fontId="20" fillId="0" borderId="0" xfId="33" applyFont="1" applyBorder="1">
      <alignment/>
      <protection/>
    </xf>
    <xf numFmtId="0" fontId="20" fillId="0" borderId="0" xfId="33" applyBorder="1">
      <alignment/>
      <protection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3" xfId="0" applyNumberForma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20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20" fontId="0" fillId="0" borderId="6" xfId="0" applyNumberForma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0" fillId="0" borderId="37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186" fontId="0" fillId="0" borderId="8" xfId="0" applyNumberFormat="1" applyBorder="1" applyAlignment="1">
      <alignment horizontal="center" vertical="center" shrinkToFit="1"/>
    </xf>
    <xf numFmtId="0" fontId="0" fillId="0" borderId="33" xfId="0" applyNumberFormat="1" applyBorder="1" applyAlignment="1">
      <alignment horizontal="center" vertical="center" shrinkToFit="1"/>
    </xf>
    <xf numFmtId="20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20" fontId="0" fillId="0" borderId="2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20" fontId="0" fillId="0" borderId="10" xfId="0" applyNumberFormat="1" applyBorder="1" applyAlignment="1">
      <alignment horizontal="center" vertical="center" shrinkToFit="1"/>
    </xf>
    <xf numFmtId="177" fontId="0" fillId="0" borderId="0" xfId="0" applyNumberFormat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 shrinkToFit="1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</cellXfs>
  <cellStyles count="22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ジュニアリーグ③仮ドロー" xfId="30"/>
    <cellStyle name="標準_ジュニアリーグ第3戦　2月10日11日　集合時間・仮ドロー" xfId="31"/>
    <cellStyle name="標準_県ジュニアテニストーナメント要項" xfId="32"/>
    <cellStyle name="標準_参加人数　試合数" xfId="33"/>
    <cellStyle name="Followed Hyperlink" xfId="34"/>
    <cellStyle name="未定義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97</xdr:row>
      <xdr:rowOff>0</xdr:rowOff>
    </xdr:from>
    <xdr:to>
      <xdr:col>0</xdr:col>
      <xdr:colOff>0</xdr:colOff>
      <xdr:row>97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2787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inpon\&#26032;&#12375;&#12356;&#65420;&#65387;&#65433;&#65408;&#65438;\&#22899;&#12471;&#12531;&#12464;&#1252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6&#20491;&#20154;&#30331;&#37682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IIKU2\&#20849;&#26377;&#20307;&#32946;&#31185;\windows\TEMP\H16&#20491;&#20154;&#30331;&#3768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113九電"/>
      <sheetName val="削除"/>
      <sheetName val="集計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シリウス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宮崎農業ＯＢ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わかば</v>
          </cell>
        </row>
        <row r="39">
          <cell r="B39">
            <v>135</v>
          </cell>
          <cell r="C39" t="str">
            <v>Tプラクティス</v>
          </cell>
        </row>
        <row r="40">
          <cell r="B40">
            <v>136</v>
          </cell>
          <cell r="C40" t="str">
            <v>Ｒｅｎａ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Ｗピッグス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ミッキーズ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ダックリバー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ドリームＡ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らぶすとーんTC</v>
          </cell>
        </row>
        <row r="76">
          <cell r="B76">
            <v>172</v>
          </cell>
          <cell r="C76" t="str">
            <v>ニケ・ウイング</v>
          </cell>
        </row>
        <row r="77">
          <cell r="B77">
            <v>173</v>
          </cell>
          <cell r="C77" t="str">
            <v>森薬品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九州保健福祉大学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ミリオンＪｒ</v>
          </cell>
        </row>
        <row r="184">
          <cell r="B184">
            <v>503</v>
          </cell>
          <cell r="C184" t="str">
            <v>ファイナルＪｒ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</row>
        <row r="190">
          <cell r="B190">
            <v>509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ＨｉｒｏJr</v>
          </cell>
        </row>
        <row r="195">
          <cell r="B195">
            <v>514</v>
          </cell>
          <cell r="C195" t="str">
            <v>チーム・村雲</v>
          </cell>
        </row>
        <row r="196">
          <cell r="B196">
            <v>515</v>
          </cell>
          <cell r="C196" t="str">
            <v>ＴプラＪｒ</v>
          </cell>
        </row>
        <row r="197">
          <cell r="B197">
            <v>516</v>
          </cell>
          <cell r="C197" t="str">
            <v>高鍋Ｊｒ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</row>
        <row r="200">
          <cell r="B200">
            <v>519</v>
          </cell>
        </row>
        <row r="201">
          <cell r="B201">
            <v>520</v>
          </cell>
          <cell r="C201" t="str">
            <v>日向学院中学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113九電"/>
      <sheetName val="削除"/>
      <sheetName val="集計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シリウス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宮崎農業ＯＢ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わかば</v>
          </cell>
        </row>
        <row r="39">
          <cell r="B39">
            <v>135</v>
          </cell>
          <cell r="C39" t="str">
            <v>Tプラクティス</v>
          </cell>
        </row>
        <row r="40">
          <cell r="B40">
            <v>136</v>
          </cell>
          <cell r="C40" t="str">
            <v>Ｒｅｎａ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Ｗピッグス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ミッキーズ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ダックリバー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ドリームＡ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らぶすとーんTC</v>
          </cell>
        </row>
        <row r="76">
          <cell r="B76">
            <v>172</v>
          </cell>
          <cell r="C76" t="str">
            <v>ニケ・ウイング</v>
          </cell>
        </row>
        <row r="77">
          <cell r="B77">
            <v>173</v>
          </cell>
          <cell r="C77" t="str">
            <v>森薬品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九州保健福祉大学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ミリオンＪｒ</v>
          </cell>
        </row>
        <row r="184">
          <cell r="B184">
            <v>503</v>
          </cell>
          <cell r="C184" t="str">
            <v>ファイナルＪｒ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</row>
        <row r="190">
          <cell r="B190">
            <v>509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ＨｉｒｏJr</v>
          </cell>
        </row>
        <row r="195">
          <cell r="B195">
            <v>514</v>
          </cell>
          <cell r="C195" t="str">
            <v>チーム・村雲</v>
          </cell>
        </row>
        <row r="196">
          <cell r="B196">
            <v>515</v>
          </cell>
          <cell r="C196" t="str">
            <v>ＴプラＪｒ</v>
          </cell>
        </row>
        <row r="197">
          <cell r="B197">
            <v>516</v>
          </cell>
          <cell r="C197" t="str">
            <v>高鍋Ｊｒ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</row>
        <row r="200">
          <cell r="B200">
            <v>519</v>
          </cell>
        </row>
        <row r="201">
          <cell r="B201">
            <v>520</v>
          </cell>
          <cell r="C201" t="str">
            <v>日向学院中学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3"/>
  <sheetViews>
    <sheetView tabSelected="1" view="pageBreakPreview" zoomScaleSheetLayoutView="100" workbookViewId="0" topLeftCell="A1">
      <selection activeCell="H10" sqref="H10"/>
    </sheetView>
  </sheetViews>
  <sheetFormatPr defaultColWidth="9.00390625" defaultRowHeight="13.5"/>
  <cols>
    <col min="1" max="1" width="3.625" style="141" customWidth="1"/>
    <col min="2" max="2" width="14.00390625" style="141" customWidth="1"/>
    <col min="3" max="3" width="8.375" style="141" customWidth="1"/>
    <col min="4" max="4" width="5.75390625" style="141" bestFit="1" customWidth="1"/>
    <col min="5" max="5" width="9.25390625" style="141" customWidth="1"/>
    <col min="6" max="6" width="22.50390625" style="141" customWidth="1"/>
    <col min="7" max="7" width="8.375" style="141" customWidth="1"/>
    <col min="8" max="8" width="25.375" style="141" customWidth="1"/>
    <col min="9" max="9" width="2.875" style="141" customWidth="1"/>
    <col min="10" max="16384" width="9.00390625" style="141" customWidth="1"/>
  </cols>
  <sheetData>
    <row r="1" ht="13.5">
      <c r="A1" s="141" t="s">
        <v>29</v>
      </c>
    </row>
    <row r="3" spans="1:9" ht="13.5">
      <c r="A3" s="281" t="s">
        <v>30</v>
      </c>
      <c r="B3" s="281"/>
      <c r="C3" s="281"/>
      <c r="D3" s="281"/>
      <c r="E3" s="281"/>
      <c r="F3" s="281"/>
      <c r="G3" s="281"/>
      <c r="H3" s="281"/>
      <c r="I3" s="281"/>
    </row>
    <row r="4" spans="1:9" ht="13.5">
      <c r="A4" s="281" t="s">
        <v>31</v>
      </c>
      <c r="B4" s="281"/>
      <c r="C4" s="281"/>
      <c r="D4" s="281"/>
      <c r="E4" s="281"/>
      <c r="F4" s="281"/>
      <c r="G4" s="281"/>
      <c r="H4" s="281"/>
      <c r="I4" s="281"/>
    </row>
    <row r="5" spans="1:9" ht="14.25">
      <c r="A5" s="282"/>
      <c r="B5" s="282"/>
      <c r="C5" s="282"/>
      <c r="D5" s="282"/>
      <c r="E5" s="282"/>
      <c r="F5" s="282"/>
      <c r="G5" s="282"/>
      <c r="H5" s="282"/>
      <c r="I5" s="282"/>
    </row>
    <row r="6" spans="1:9" ht="22.5" customHeight="1">
      <c r="A6" s="295" t="s">
        <v>333</v>
      </c>
      <c r="B6" s="295"/>
      <c r="C6" s="295"/>
      <c r="D6" s="295"/>
      <c r="E6" s="295"/>
      <c r="F6" s="295"/>
      <c r="G6" s="295"/>
      <c r="H6" s="295"/>
      <c r="I6" s="295"/>
    </row>
    <row r="7" spans="1:9" ht="27.75" customHeight="1">
      <c r="A7" s="295" t="s">
        <v>406</v>
      </c>
      <c r="B7" s="295"/>
      <c r="C7" s="295"/>
      <c r="D7" s="295"/>
      <c r="E7" s="295"/>
      <c r="F7" s="295"/>
      <c r="G7" s="295"/>
      <c r="H7" s="295"/>
      <c r="I7" s="295"/>
    </row>
    <row r="8" spans="1:9" ht="13.5" customHeight="1">
      <c r="A8" s="296" t="s">
        <v>32</v>
      </c>
      <c r="B8" s="296"/>
      <c r="C8" s="296"/>
      <c r="D8" s="143"/>
      <c r="E8" s="143"/>
      <c r="F8" s="143"/>
      <c r="G8" s="143"/>
      <c r="H8" s="143"/>
      <c r="I8" s="143"/>
    </row>
    <row r="9" spans="1:9" ht="15.75" customHeight="1">
      <c r="A9" s="142"/>
      <c r="C9" s="144"/>
      <c r="D9" s="297" t="s">
        <v>78</v>
      </c>
      <c r="E9" s="298"/>
      <c r="F9" s="298"/>
      <c r="G9" s="298"/>
      <c r="H9" s="298"/>
      <c r="I9" s="298"/>
    </row>
    <row r="10" spans="1:12" ht="29.25" customHeight="1">
      <c r="A10" s="142"/>
      <c r="B10" s="272" t="s">
        <v>382</v>
      </c>
      <c r="C10" s="273"/>
      <c r="D10" s="170" t="s">
        <v>76</v>
      </c>
      <c r="E10" s="167" t="s">
        <v>75</v>
      </c>
      <c r="F10" s="168" t="s">
        <v>334</v>
      </c>
      <c r="G10" s="167" t="s">
        <v>75</v>
      </c>
      <c r="H10" s="168" t="s">
        <v>335</v>
      </c>
      <c r="I10" s="145"/>
      <c r="L10" s="145"/>
    </row>
    <row r="11" spans="1:12" ht="15.75" customHeight="1">
      <c r="A11" s="142"/>
      <c r="B11" s="169" t="s">
        <v>33</v>
      </c>
      <c r="C11" s="172" t="s">
        <v>383</v>
      </c>
      <c r="D11" s="169">
        <v>29</v>
      </c>
      <c r="E11" s="261">
        <v>0.3541666666666667</v>
      </c>
      <c r="F11" s="274" t="s">
        <v>384</v>
      </c>
      <c r="G11" s="277">
        <v>0.4166666666666667</v>
      </c>
      <c r="H11" s="274" t="s">
        <v>385</v>
      </c>
      <c r="I11" s="145"/>
      <c r="L11" s="145"/>
    </row>
    <row r="12" spans="1:12" ht="15.75" customHeight="1">
      <c r="A12" s="142"/>
      <c r="B12" s="169" t="s">
        <v>34</v>
      </c>
      <c r="C12" s="172" t="s">
        <v>386</v>
      </c>
      <c r="D12" s="169">
        <v>28</v>
      </c>
      <c r="E12" s="261">
        <v>0.3541666666666667</v>
      </c>
      <c r="F12" s="275"/>
      <c r="G12" s="278"/>
      <c r="H12" s="275"/>
      <c r="I12" s="145"/>
      <c r="L12" s="145"/>
    </row>
    <row r="13" spans="1:12" ht="15.75" customHeight="1">
      <c r="A13" s="142"/>
      <c r="B13" s="169" t="s">
        <v>332</v>
      </c>
      <c r="C13" s="172" t="s">
        <v>405</v>
      </c>
      <c r="D13" s="169">
        <v>28</v>
      </c>
      <c r="E13" s="261">
        <v>0.3958333333333333</v>
      </c>
      <c r="F13" s="275"/>
      <c r="G13" s="261">
        <v>0.4166666666666667</v>
      </c>
      <c r="H13" s="275"/>
      <c r="I13" s="145"/>
      <c r="L13" s="145"/>
    </row>
    <row r="14" spans="1:12" ht="15.75" customHeight="1">
      <c r="A14" s="142"/>
      <c r="B14" s="169" t="s">
        <v>35</v>
      </c>
      <c r="C14" s="172" t="s">
        <v>387</v>
      </c>
      <c r="D14" s="169">
        <v>21</v>
      </c>
      <c r="E14" s="261">
        <v>0.4791666666666667</v>
      </c>
      <c r="F14" s="275"/>
      <c r="G14" s="261">
        <v>0.4166666666666667</v>
      </c>
      <c r="H14" s="275"/>
      <c r="I14" s="145"/>
      <c r="L14" s="145"/>
    </row>
    <row r="15" spans="1:12" ht="15.75" customHeight="1">
      <c r="A15" s="142"/>
      <c r="B15" s="169" t="s">
        <v>36</v>
      </c>
      <c r="C15" s="172" t="s">
        <v>388</v>
      </c>
      <c r="D15" s="169">
        <v>17</v>
      </c>
      <c r="E15" s="261">
        <v>0.4791666666666667</v>
      </c>
      <c r="F15" s="276"/>
      <c r="G15" s="261">
        <v>0.4166666666666667</v>
      </c>
      <c r="H15" s="276"/>
      <c r="I15" s="145"/>
      <c r="L15" s="145"/>
    </row>
    <row r="16" spans="1:12" ht="15.75" customHeight="1">
      <c r="A16" s="142"/>
      <c r="B16" s="169" t="s">
        <v>37</v>
      </c>
      <c r="C16" s="172" t="s">
        <v>389</v>
      </c>
      <c r="D16" s="169">
        <v>12</v>
      </c>
      <c r="E16" s="262"/>
      <c r="F16" s="279" t="s">
        <v>390</v>
      </c>
      <c r="G16" s="261">
        <v>0.3541666666666667</v>
      </c>
      <c r="H16" s="279" t="s">
        <v>391</v>
      </c>
      <c r="I16" s="145"/>
      <c r="L16" s="145"/>
    </row>
    <row r="17" spans="1:12" ht="15.75" customHeight="1">
      <c r="A17" s="142"/>
      <c r="B17" s="169" t="s">
        <v>39</v>
      </c>
      <c r="C17" s="172" t="s">
        <v>389</v>
      </c>
      <c r="D17" s="169">
        <v>6</v>
      </c>
      <c r="E17" s="262"/>
      <c r="F17" s="279"/>
      <c r="G17" s="261">
        <v>0.3541666666666667</v>
      </c>
      <c r="H17" s="279"/>
      <c r="I17" s="145"/>
      <c r="L17" s="145"/>
    </row>
    <row r="18" spans="1:12" ht="15.75" customHeight="1">
      <c r="A18" s="142"/>
      <c r="B18" s="169" t="s">
        <v>38</v>
      </c>
      <c r="C18" s="172" t="s">
        <v>392</v>
      </c>
      <c r="D18" s="169">
        <v>10</v>
      </c>
      <c r="E18" s="262"/>
      <c r="F18" s="279"/>
      <c r="G18" s="261">
        <v>0.3541666666666667</v>
      </c>
      <c r="H18" s="279"/>
      <c r="I18" s="145"/>
      <c r="L18" s="145"/>
    </row>
    <row r="19" spans="1:12" ht="15.75" customHeight="1">
      <c r="A19" s="142"/>
      <c r="B19" s="169" t="s">
        <v>40</v>
      </c>
      <c r="C19" s="172" t="s">
        <v>393</v>
      </c>
      <c r="D19" s="169">
        <v>11</v>
      </c>
      <c r="E19" s="262"/>
      <c r="F19" s="280"/>
      <c r="G19" s="261">
        <v>0.3541666666666667</v>
      </c>
      <c r="H19" s="280"/>
      <c r="I19" s="145"/>
      <c r="L19" s="145"/>
    </row>
    <row r="20" spans="1:12" ht="15.75" customHeight="1">
      <c r="A20" s="142"/>
      <c r="B20" s="263" t="s">
        <v>394</v>
      </c>
      <c r="C20" s="264"/>
      <c r="D20" s="265"/>
      <c r="E20" s="266"/>
      <c r="F20" s="267"/>
      <c r="G20" s="268"/>
      <c r="H20" s="269"/>
      <c r="I20" s="145"/>
      <c r="L20" s="145"/>
    </row>
    <row r="21" spans="2:16" ht="18.75" customHeight="1">
      <c r="B21" s="146"/>
      <c r="C21" s="146"/>
      <c r="D21" s="146"/>
      <c r="E21" s="146"/>
      <c r="F21" s="147"/>
      <c r="G21" s="147"/>
      <c r="I21" s="148"/>
      <c r="O21" s="149"/>
      <c r="P21" s="149"/>
    </row>
    <row r="22" spans="1:16" ht="15" customHeight="1">
      <c r="A22" s="285" t="s">
        <v>41</v>
      </c>
      <c r="B22" s="285"/>
      <c r="C22" s="285"/>
      <c r="D22" s="146"/>
      <c r="E22" s="146"/>
      <c r="H22" s="286"/>
      <c r="I22" s="286"/>
      <c r="O22" s="149"/>
      <c r="P22" s="149"/>
    </row>
    <row r="23" spans="2:16" s="139" customFormat="1" ht="17.25" customHeight="1">
      <c r="B23" s="287" t="s">
        <v>395</v>
      </c>
      <c r="C23" s="287"/>
      <c r="D23" s="287"/>
      <c r="E23" s="287"/>
      <c r="F23" s="288" t="s">
        <v>396</v>
      </c>
      <c r="G23" s="288"/>
      <c r="H23" s="288"/>
      <c r="I23" s="204"/>
      <c r="O23" s="149"/>
      <c r="P23" s="149"/>
    </row>
    <row r="24" spans="1:16" ht="15.75" customHeight="1">
      <c r="A24" s="150" t="s">
        <v>42</v>
      </c>
      <c r="B24" s="150"/>
      <c r="C24" s="150"/>
      <c r="D24" s="151"/>
      <c r="E24" s="151"/>
      <c r="F24" s="151"/>
      <c r="G24" s="151"/>
      <c r="H24" s="151"/>
      <c r="I24" s="152" t="s">
        <v>43</v>
      </c>
      <c r="O24" s="149"/>
      <c r="P24" s="149"/>
    </row>
    <row r="25" spans="1:16" ht="14.25">
      <c r="A25" s="153">
        <v>1</v>
      </c>
      <c r="B25" s="294" t="s">
        <v>44</v>
      </c>
      <c r="C25" s="294"/>
      <c r="D25" s="294"/>
      <c r="E25" s="294"/>
      <c r="F25" s="294"/>
      <c r="G25" s="294"/>
      <c r="H25" s="294"/>
      <c r="I25" s="294"/>
      <c r="O25" s="149"/>
      <c r="P25" s="149"/>
    </row>
    <row r="26" spans="1:16" s="140" customFormat="1" ht="29.25" customHeight="1">
      <c r="A26" s="153">
        <v>2</v>
      </c>
      <c r="B26" s="283" t="s">
        <v>336</v>
      </c>
      <c r="C26" s="283"/>
      <c r="D26" s="283"/>
      <c r="E26" s="283"/>
      <c r="F26" s="283"/>
      <c r="G26" s="283"/>
      <c r="H26" s="283"/>
      <c r="I26" s="283"/>
      <c r="O26" s="149"/>
      <c r="P26" s="149"/>
    </row>
    <row r="27" spans="1:16" s="140" customFormat="1" ht="14.25">
      <c r="A27" s="153">
        <v>3</v>
      </c>
      <c r="B27" s="294" t="s">
        <v>45</v>
      </c>
      <c r="C27" s="294"/>
      <c r="D27" s="294"/>
      <c r="E27" s="294"/>
      <c r="F27" s="294"/>
      <c r="G27" s="294"/>
      <c r="H27" s="294"/>
      <c r="I27" s="294"/>
      <c r="O27" s="149"/>
      <c r="P27" s="149"/>
    </row>
    <row r="28" spans="1:16" s="140" customFormat="1" ht="14.25">
      <c r="A28" s="153">
        <v>4</v>
      </c>
      <c r="B28" s="294" t="s">
        <v>46</v>
      </c>
      <c r="C28" s="294"/>
      <c r="D28" s="294"/>
      <c r="E28" s="294"/>
      <c r="F28" s="294"/>
      <c r="G28" s="294"/>
      <c r="H28" s="294"/>
      <c r="I28" s="294"/>
      <c r="J28" s="149"/>
      <c r="K28" s="154"/>
      <c r="L28" s="149"/>
      <c r="M28" s="149"/>
      <c r="N28" s="149"/>
      <c r="O28" s="149"/>
      <c r="P28" s="149"/>
    </row>
    <row r="29" spans="1:16" s="140" customFormat="1" ht="14.25">
      <c r="A29" s="153">
        <v>5</v>
      </c>
      <c r="B29" s="294" t="s">
        <v>47</v>
      </c>
      <c r="C29" s="294"/>
      <c r="D29" s="294"/>
      <c r="E29" s="294"/>
      <c r="F29" s="294"/>
      <c r="G29" s="294"/>
      <c r="H29" s="294"/>
      <c r="I29" s="294"/>
      <c r="O29" s="149"/>
      <c r="P29" s="149"/>
    </row>
    <row r="30" spans="1:16" s="140" customFormat="1" ht="14.25">
      <c r="A30" s="153">
        <v>6</v>
      </c>
      <c r="B30" s="164" t="s">
        <v>70</v>
      </c>
      <c r="C30" s="165"/>
      <c r="D30" s="165"/>
      <c r="E30" s="165"/>
      <c r="F30" s="165"/>
      <c r="G30" s="165"/>
      <c r="H30" s="165"/>
      <c r="I30" s="166"/>
      <c r="O30" s="149"/>
      <c r="P30" s="149"/>
    </row>
    <row r="31" spans="1:16" s="140" customFormat="1" ht="14.25">
      <c r="A31" s="153"/>
      <c r="B31" s="164" t="s">
        <v>71</v>
      </c>
      <c r="C31" s="165"/>
      <c r="D31" s="165"/>
      <c r="E31" s="165"/>
      <c r="F31" s="165"/>
      <c r="G31" s="165"/>
      <c r="H31" s="165"/>
      <c r="I31" s="166"/>
      <c r="O31" s="149"/>
      <c r="P31" s="149"/>
    </row>
    <row r="32" spans="1:16" s="140" customFormat="1" ht="14.25">
      <c r="A32" s="153"/>
      <c r="B32" s="164" t="s">
        <v>72</v>
      </c>
      <c r="C32" s="165"/>
      <c r="D32" s="165"/>
      <c r="E32" s="165"/>
      <c r="F32" s="165"/>
      <c r="G32" s="165"/>
      <c r="H32" s="165"/>
      <c r="I32" s="166"/>
      <c r="O32" s="149"/>
      <c r="P32" s="149"/>
    </row>
    <row r="33" spans="1:16" s="140" customFormat="1" ht="14.25">
      <c r="A33" s="153"/>
      <c r="B33" s="164" t="s">
        <v>74</v>
      </c>
      <c r="C33" s="165"/>
      <c r="D33" s="165"/>
      <c r="E33" s="165"/>
      <c r="F33" s="165"/>
      <c r="G33" s="165"/>
      <c r="H33" s="165"/>
      <c r="I33" s="166"/>
      <c r="O33" s="149"/>
      <c r="P33" s="149"/>
    </row>
    <row r="34" spans="1:16" s="140" customFormat="1" ht="14.25">
      <c r="A34" s="153"/>
      <c r="B34" s="164" t="s">
        <v>73</v>
      </c>
      <c r="C34" s="165"/>
      <c r="D34" s="165"/>
      <c r="E34" s="165"/>
      <c r="F34" s="165"/>
      <c r="G34" s="165"/>
      <c r="H34" s="165"/>
      <c r="I34" s="166"/>
      <c r="O34" s="149"/>
      <c r="P34" s="149"/>
    </row>
    <row r="35" spans="1:16" s="140" customFormat="1" ht="14.25">
      <c r="A35" s="153"/>
      <c r="B35" s="164" t="s">
        <v>397</v>
      </c>
      <c r="C35" s="165"/>
      <c r="D35" s="165"/>
      <c r="E35" s="165"/>
      <c r="F35" s="165"/>
      <c r="G35" s="165"/>
      <c r="H35" s="165"/>
      <c r="I35" s="166"/>
      <c r="O35" s="149"/>
      <c r="P35" s="149"/>
    </row>
    <row r="36" spans="1:16" s="140" customFormat="1" ht="28.5" customHeight="1">
      <c r="A36" s="153">
        <v>7</v>
      </c>
      <c r="B36" s="294" t="s">
        <v>398</v>
      </c>
      <c r="C36" s="294"/>
      <c r="D36" s="294"/>
      <c r="E36" s="294"/>
      <c r="F36" s="294"/>
      <c r="G36" s="294"/>
      <c r="H36" s="294"/>
      <c r="I36" s="294"/>
      <c r="O36" s="149"/>
      <c r="P36" s="149"/>
    </row>
    <row r="37" spans="1:16" s="140" customFormat="1" ht="14.25">
      <c r="A37" s="153">
        <v>8</v>
      </c>
      <c r="B37" s="294" t="s">
        <v>48</v>
      </c>
      <c r="C37" s="294"/>
      <c r="D37" s="294"/>
      <c r="E37" s="294"/>
      <c r="F37" s="294"/>
      <c r="G37" s="294"/>
      <c r="H37" s="294"/>
      <c r="I37" s="294"/>
      <c r="J37" s="141"/>
      <c r="K37" s="141"/>
      <c r="L37" s="141"/>
      <c r="M37" s="141"/>
      <c r="N37" s="141"/>
      <c r="O37" s="149"/>
      <c r="P37" s="149"/>
    </row>
    <row r="38" spans="1:16" s="140" customFormat="1" ht="15" thickBot="1">
      <c r="A38" s="155"/>
      <c r="B38" s="156"/>
      <c r="C38" s="156"/>
      <c r="D38" s="156"/>
      <c r="E38" s="156"/>
      <c r="F38" s="156"/>
      <c r="G38" s="156"/>
      <c r="H38" s="156"/>
      <c r="I38" s="156"/>
      <c r="J38" s="141"/>
      <c r="K38" s="141"/>
      <c r="L38" s="141"/>
      <c r="M38" s="141"/>
      <c r="N38" s="141"/>
      <c r="O38" s="149"/>
      <c r="P38" s="149"/>
    </row>
    <row r="39" spans="1:9" ht="68.25" customHeight="1" thickBot="1">
      <c r="A39" s="157"/>
      <c r="B39" s="291" t="s">
        <v>49</v>
      </c>
      <c r="C39" s="292"/>
      <c r="D39" s="292"/>
      <c r="E39" s="292"/>
      <c r="F39" s="292"/>
      <c r="G39" s="292"/>
      <c r="H39" s="292"/>
      <c r="I39" s="293"/>
    </row>
    <row r="40" spans="1:17" ht="45.75" customHeight="1">
      <c r="A40" s="158" t="s">
        <v>399</v>
      </c>
      <c r="B40" s="290" t="s">
        <v>338</v>
      </c>
      <c r="C40" s="290"/>
      <c r="D40" s="290"/>
      <c r="E40" s="290"/>
      <c r="F40" s="290"/>
      <c r="G40" s="290"/>
      <c r="H40" s="290"/>
      <c r="I40" s="290"/>
      <c r="J40" s="145"/>
      <c r="K40" s="145"/>
      <c r="L40" s="145"/>
      <c r="M40" s="145"/>
      <c r="N40" s="145"/>
      <c r="O40" s="159"/>
      <c r="P40" s="159"/>
      <c r="Q40" s="159"/>
    </row>
    <row r="41" spans="1:17" ht="15" thickBot="1">
      <c r="A41" s="160"/>
      <c r="B41" s="289" t="s">
        <v>400</v>
      </c>
      <c r="C41" s="289"/>
      <c r="D41" s="289"/>
      <c r="E41" s="289"/>
      <c r="F41" s="289"/>
      <c r="G41" s="289"/>
      <c r="H41" s="289"/>
      <c r="I41" s="289"/>
      <c r="J41" s="145"/>
      <c r="K41" s="145"/>
      <c r="L41" s="145"/>
      <c r="M41" s="145"/>
      <c r="N41" s="145"/>
      <c r="O41" s="159"/>
      <c r="P41" s="159"/>
      <c r="Q41" s="159"/>
    </row>
    <row r="42" spans="1:14" s="139" customFormat="1" ht="18.75" customHeight="1">
      <c r="A42" s="158" t="s">
        <v>401</v>
      </c>
      <c r="B42" s="290" t="s">
        <v>50</v>
      </c>
      <c r="C42" s="290"/>
      <c r="D42" s="290"/>
      <c r="E42" s="290"/>
      <c r="F42" s="290"/>
      <c r="G42" s="290"/>
      <c r="H42" s="290"/>
      <c r="I42" s="290"/>
      <c r="J42" s="141"/>
      <c r="K42" s="141"/>
      <c r="L42" s="141"/>
      <c r="M42" s="141"/>
      <c r="N42" s="141"/>
    </row>
    <row r="43" spans="1:9" ht="21.75" customHeight="1">
      <c r="A43" s="160"/>
      <c r="B43" s="289" t="s">
        <v>337</v>
      </c>
      <c r="C43" s="289"/>
      <c r="D43" s="289"/>
      <c r="E43" s="289"/>
      <c r="F43" s="289"/>
      <c r="G43" s="289"/>
      <c r="H43" s="289"/>
      <c r="I43" s="289"/>
    </row>
    <row r="44" spans="1:9" ht="18.75" customHeight="1">
      <c r="A44" s="157"/>
      <c r="B44" s="284" t="s">
        <v>77</v>
      </c>
      <c r="C44" s="284"/>
      <c r="D44" s="284"/>
      <c r="E44" s="284"/>
      <c r="F44" s="284"/>
      <c r="G44" s="284"/>
      <c r="H44" s="284"/>
      <c r="I44" s="284"/>
    </row>
    <row r="45" spans="1:9" ht="18.75">
      <c r="A45" s="157"/>
      <c r="B45" s="17"/>
      <c r="C45" s="161"/>
      <c r="D45" s="161"/>
      <c r="E45" s="161"/>
      <c r="F45" s="161"/>
      <c r="G45" s="161"/>
      <c r="H45" s="161"/>
      <c r="I45" s="161"/>
    </row>
    <row r="46" spans="1:9" ht="18.75">
      <c r="A46" s="157"/>
      <c r="B46" s="17"/>
      <c r="C46" s="161"/>
      <c r="D46" s="161"/>
      <c r="E46" s="161"/>
      <c r="F46" s="161"/>
      <c r="G46" s="161"/>
      <c r="H46" s="161"/>
      <c r="I46" s="161"/>
    </row>
    <row r="47" spans="1:9" ht="13.5">
      <c r="A47" s="157"/>
      <c r="B47" s="161"/>
      <c r="C47" s="161"/>
      <c r="D47" s="161"/>
      <c r="E47" s="161"/>
      <c r="F47" s="161"/>
      <c r="G47" s="161"/>
      <c r="H47" s="161"/>
      <c r="I47" s="161"/>
    </row>
    <row r="48" spans="1:9" ht="13.5">
      <c r="A48" s="157"/>
      <c r="B48" s="161"/>
      <c r="C48" s="161"/>
      <c r="D48" s="161"/>
      <c r="E48" s="161"/>
      <c r="F48" s="161"/>
      <c r="G48" s="161"/>
      <c r="H48" s="161"/>
      <c r="I48" s="161"/>
    </row>
    <row r="49" spans="1:9" ht="13.5">
      <c r="A49" s="157"/>
      <c r="B49" s="161"/>
      <c r="C49" s="161"/>
      <c r="D49" s="161"/>
      <c r="E49" s="161"/>
      <c r="F49" s="161"/>
      <c r="G49" s="161"/>
      <c r="H49" s="161"/>
      <c r="I49" s="161"/>
    </row>
    <row r="50" spans="1:9" ht="13.5">
      <c r="A50" s="157"/>
      <c r="B50" s="161"/>
      <c r="C50" s="161"/>
      <c r="D50" s="161"/>
      <c r="E50" s="161"/>
      <c r="F50" s="161"/>
      <c r="G50" s="161"/>
      <c r="H50" s="161"/>
      <c r="I50" s="161"/>
    </row>
    <row r="51" ht="13.5">
      <c r="A51" s="162"/>
    </row>
    <row r="52" ht="13.5">
      <c r="A52" s="162"/>
    </row>
    <row r="53" ht="13.5">
      <c r="A53" s="162"/>
    </row>
    <row r="54" ht="13.5">
      <c r="A54" s="162"/>
    </row>
    <row r="55" ht="13.5">
      <c r="A55" s="162"/>
    </row>
    <row r="56" ht="13.5">
      <c r="A56" s="162"/>
    </row>
    <row r="57" ht="13.5">
      <c r="A57" s="162"/>
    </row>
    <row r="58" ht="13.5">
      <c r="A58" s="162"/>
    </row>
    <row r="59" ht="13.5">
      <c r="A59" s="162"/>
    </row>
    <row r="60" ht="13.5">
      <c r="A60" s="162"/>
    </row>
    <row r="61" ht="13.5">
      <c r="A61" s="162"/>
    </row>
    <row r="62" ht="13.5">
      <c r="A62" s="162"/>
    </row>
    <row r="63" ht="13.5">
      <c r="A63" s="162"/>
    </row>
    <row r="64" ht="13.5">
      <c r="A64" s="162"/>
    </row>
    <row r="65" ht="13.5">
      <c r="A65" s="162"/>
    </row>
    <row r="66" ht="13.5">
      <c r="A66" s="162"/>
    </row>
    <row r="67" ht="13.5">
      <c r="A67" s="162"/>
    </row>
    <row r="68" ht="13.5">
      <c r="A68" s="162"/>
    </row>
    <row r="69" ht="13.5">
      <c r="A69" s="162"/>
    </row>
    <row r="70" ht="13.5">
      <c r="A70" s="162"/>
    </row>
    <row r="71" ht="13.5">
      <c r="A71" s="162"/>
    </row>
    <row r="72" ht="13.5">
      <c r="A72" s="162"/>
    </row>
    <row r="73" ht="13.5">
      <c r="A73" s="162"/>
    </row>
    <row r="74" ht="13.5">
      <c r="A74" s="162"/>
    </row>
    <row r="75" ht="13.5">
      <c r="A75" s="162"/>
    </row>
    <row r="76" ht="13.5">
      <c r="A76" s="162"/>
    </row>
    <row r="77" ht="13.5">
      <c r="A77" s="162"/>
    </row>
    <row r="78" ht="13.5">
      <c r="A78" s="162"/>
    </row>
    <row r="79" ht="13.5">
      <c r="A79" s="162"/>
    </row>
    <row r="80" ht="13.5">
      <c r="A80" s="162"/>
    </row>
    <row r="81" ht="13.5">
      <c r="A81" s="162"/>
    </row>
    <row r="82" ht="13.5">
      <c r="A82" s="162"/>
    </row>
    <row r="83" ht="13.5">
      <c r="A83" s="162"/>
    </row>
    <row r="84" ht="13.5">
      <c r="A84" s="162"/>
    </row>
    <row r="85" ht="13.5">
      <c r="A85" s="162"/>
    </row>
    <row r="86" ht="13.5">
      <c r="A86" s="162"/>
    </row>
    <row r="87" ht="13.5">
      <c r="A87" s="162"/>
    </row>
    <row r="88" ht="13.5">
      <c r="A88" s="162"/>
    </row>
    <row r="89" ht="13.5">
      <c r="A89" s="162"/>
    </row>
    <row r="90" ht="13.5">
      <c r="A90" s="162"/>
    </row>
    <row r="91" ht="13.5">
      <c r="A91" s="162"/>
    </row>
    <row r="92" ht="13.5">
      <c r="A92" s="162"/>
    </row>
    <row r="93" ht="13.5">
      <c r="A93" s="162"/>
    </row>
    <row r="94" ht="13.5">
      <c r="A94" s="162"/>
    </row>
    <row r="95" ht="13.5">
      <c r="A95" s="162"/>
    </row>
    <row r="96" ht="13.5">
      <c r="A96" s="162"/>
    </row>
    <row r="97" ht="13.5">
      <c r="A97" s="162"/>
    </row>
    <row r="98" ht="13.5">
      <c r="A98" s="162"/>
    </row>
    <row r="99" ht="13.5">
      <c r="A99" s="162"/>
    </row>
    <row r="100" ht="13.5">
      <c r="A100" s="162"/>
    </row>
    <row r="101" ht="13.5">
      <c r="A101" s="162"/>
    </row>
    <row r="102" ht="13.5">
      <c r="A102" s="162"/>
    </row>
    <row r="103" ht="13.5">
      <c r="A103" s="162"/>
    </row>
    <row r="104" ht="13.5">
      <c r="A104" s="162"/>
    </row>
    <row r="105" ht="13.5">
      <c r="A105" s="162"/>
    </row>
    <row r="106" ht="13.5">
      <c r="A106" s="162"/>
    </row>
    <row r="107" ht="13.5">
      <c r="A107" s="162"/>
    </row>
    <row r="108" ht="13.5">
      <c r="A108" s="162"/>
    </row>
    <row r="109" ht="13.5">
      <c r="A109" s="162"/>
    </row>
    <row r="110" ht="13.5">
      <c r="A110" s="162"/>
    </row>
    <row r="111" ht="13.5">
      <c r="A111" s="162"/>
    </row>
    <row r="112" ht="13.5">
      <c r="A112" s="162"/>
    </row>
    <row r="113" ht="13.5">
      <c r="A113" s="162"/>
    </row>
    <row r="114" ht="13.5">
      <c r="A114" s="162"/>
    </row>
    <row r="115" ht="13.5">
      <c r="A115" s="162"/>
    </row>
    <row r="116" ht="13.5">
      <c r="A116" s="162"/>
    </row>
    <row r="117" ht="13.5">
      <c r="A117" s="162"/>
    </row>
    <row r="118" ht="13.5">
      <c r="A118" s="162"/>
    </row>
    <row r="119" ht="13.5">
      <c r="A119" s="162"/>
    </row>
    <row r="120" ht="13.5">
      <c r="A120" s="162"/>
    </row>
    <row r="121" ht="13.5">
      <c r="A121" s="162"/>
    </row>
    <row r="122" ht="13.5">
      <c r="A122" s="162"/>
    </row>
    <row r="123" ht="13.5">
      <c r="A123" s="162"/>
    </row>
    <row r="124" ht="13.5">
      <c r="A124" s="162"/>
    </row>
    <row r="125" ht="13.5">
      <c r="A125" s="162"/>
    </row>
    <row r="126" ht="13.5">
      <c r="A126" s="162"/>
    </row>
    <row r="127" ht="13.5">
      <c r="A127" s="162"/>
    </row>
    <row r="128" ht="13.5">
      <c r="A128" s="162"/>
    </row>
    <row r="129" ht="13.5">
      <c r="A129" s="162"/>
    </row>
    <row r="130" ht="13.5">
      <c r="A130" s="162"/>
    </row>
    <row r="131" ht="13.5">
      <c r="A131" s="162"/>
    </row>
    <row r="132" ht="13.5">
      <c r="A132" s="162"/>
    </row>
    <row r="133" ht="13.5">
      <c r="A133" s="162"/>
    </row>
    <row r="134" ht="13.5">
      <c r="A134" s="162"/>
    </row>
    <row r="135" ht="13.5">
      <c r="A135" s="162"/>
    </row>
    <row r="136" ht="13.5">
      <c r="A136" s="162"/>
    </row>
    <row r="137" ht="13.5">
      <c r="A137" s="162"/>
    </row>
    <row r="138" ht="13.5">
      <c r="A138" s="162"/>
    </row>
    <row r="139" ht="13.5">
      <c r="A139" s="162"/>
    </row>
    <row r="140" ht="13.5">
      <c r="A140" s="162"/>
    </row>
    <row r="141" ht="13.5">
      <c r="A141" s="162"/>
    </row>
    <row r="142" ht="13.5">
      <c r="A142" s="162"/>
    </row>
    <row r="143" ht="13.5">
      <c r="A143" s="162"/>
    </row>
    <row r="144" ht="13.5">
      <c r="A144" s="162"/>
    </row>
    <row r="145" ht="13.5">
      <c r="A145" s="162"/>
    </row>
    <row r="146" ht="13.5">
      <c r="A146" s="162"/>
    </row>
    <row r="147" ht="13.5">
      <c r="A147" s="163"/>
    </row>
    <row r="148" ht="13.5">
      <c r="A148" s="163"/>
    </row>
    <row r="149" ht="13.5">
      <c r="A149" s="163"/>
    </row>
    <row r="150" ht="13.5">
      <c r="A150" s="163"/>
    </row>
    <row r="151" ht="13.5">
      <c r="A151" s="163"/>
    </row>
    <row r="152" ht="13.5">
      <c r="A152" s="163"/>
    </row>
    <row r="153" ht="13.5">
      <c r="A153" s="163"/>
    </row>
    <row r="154" ht="13.5">
      <c r="A154" s="163"/>
    </row>
    <row r="155" ht="13.5">
      <c r="A155" s="163"/>
    </row>
    <row r="156" ht="13.5">
      <c r="A156" s="163"/>
    </row>
    <row r="157" ht="13.5">
      <c r="A157" s="163"/>
    </row>
    <row r="158" ht="13.5">
      <c r="A158" s="163"/>
    </row>
    <row r="159" ht="13.5">
      <c r="A159" s="163"/>
    </row>
    <row r="160" ht="13.5">
      <c r="A160" s="163"/>
    </row>
    <row r="161" ht="13.5">
      <c r="A161" s="163"/>
    </row>
    <row r="162" ht="13.5">
      <c r="A162" s="163"/>
    </row>
    <row r="163" ht="13.5">
      <c r="A163" s="163"/>
    </row>
    <row r="164" ht="13.5">
      <c r="A164" s="163"/>
    </row>
    <row r="165" ht="13.5">
      <c r="A165" s="163"/>
    </row>
    <row r="166" ht="13.5">
      <c r="A166" s="163"/>
    </row>
    <row r="167" ht="13.5">
      <c r="A167" s="163"/>
    </row>
    <row r="168" ht="13.5">
      <c r="A168" s="163"/>
    </row>
    <row r="169" ht="13.5">
      <c r="A169" s="163"/>
    </row>
    <row r="170" ht="13.5">
      <c r="A170" s="163"/>
    </row>
    <row r="171" ht="13.5">
      <c r="A171" s="163"/>
    </row>
    <row r="172" ht="13.5">
      <c r="A172" s="163"/>
    </row>
    <row r="173" ht="13.5">
      <c r="A173" s="163"/>
    </row>
  </sheetData>
  <mergeCells count="30">
    <mergeCell ref="B36:I36"/>
    <mergeCell ref="B29:I29"/>
    <mergeCell ref="B37:I37"/>
    <mergeCell ref="A3:I3"/>
    <mergeCell ref="A5:I5"/>
    <mergeCell ref="A4:I4"/>
    <mergeCell ref="B25:I25"/>
    <mergeCell ref="A6:I6"/>
    <mergeCell ref="B26:I26"/>
    <mergeCell ref="B28:I28"/>
    <mergeCell ref="B27:I27"/>
    <mergeCell ref="A7:I7"/>
    <mergeCell ref="A8:C8"/>
    <mergeCell ref="D9:I9"/>
    <mergeCell ref="B10:C10"/>
    <mergeCell ref="F11:F15"/>
    <mergeCell ref="G11:G12"/>
    <mergeCell ref="H11:H15"/>
    <mergeCell ref="F16:F19"/>
    <mergeCell ref="H16:H19"/>
    <mergeCell ref="B44:I44"/>
    <mergeCell ref="A22:C22"/>
    <mergeCell ref="H22:I22"/>
    <mergeCell ref="B23:E23"/>
    <mergeCell ref="F23:H23"/>
    <mergeCell ref="B43:I43"/>
    <mergeCell ref="B41:I41"/>
    <mergeCell ref="B42:I42"/>
    <mergeCell ref="B40:I40"/>
    <mergeCell ref="B39:I39"/>
  </mergeCells>
  <printOptions horizontalCentered="1"/>
  <pageMargins left="0.1968503937007874" right="0.1968503937007874" top="0.47" bottom="0" header="0.45" footer="0.19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4"/>
  <sheetViews>
    <sheetView view="pageBreakPreview" zoomScale="160" zoomScaleSheetLayoutView="160" workbookViewId="0" topLeftCell="A1">
      <selection activeCell="B2" sqref="B2"/>
    </sheetView>
  </sheetViews>
  <sheetFormatPr defaultColWidth="9.00390625" defaultRowHeight="13.5"/>
  <cols>
    <col min="1" max="1" width="4.75390625" style="76" customWidth="1"/>
    <col min="2" max="2" width="7.875" style="76" customWidth="1"/>
    <col min="3" max="3" width="11.50390625" style="24" customWidth="1"/>
    <col min="4" max="4" width="11.25390625" style="24" customWidth="1"/>
    <col min="5" max="5" width="15.375" style="76" customWidth="1"/>
    <col min="6" max="6" width="5.625" style="76" customWidth="1"/>
    <col min="7" max="7" width="4.375" style="76" customWidth="1"/>
    <col min="8" max="8" width="14.25390625" style="24" customWidth="1"/>
    <col min="9" max="9" width="11.375" style="24" customWidth="1"/>
    <col min="10" max="10" width="10.875" style="24" customWidth="1"/>
    <col min="11" max="11" width="5.125" style="76" customWidth="1"/>
    <col min="12" max="12" width="12.75390625" style="76" customWidth="1"/>
    <col min="13" max="13" width="4.375" style="76" customWidth="1"/>
    <col min="14" max="20" width="5.625" style="76" customWidth="1"/>
    <col min="21" max="16384" width="9.00390625" style="76" customWidth="1"/>
  </cols>
  <sheetData>
    <row r="1" ht="24">
      <c r="B1" s="77"/>
    </row>
    <row r="3" ht="13.5">
      <c r="C3" s="79"/>
    </row>
    <row r="4" spans="3:7" ht="12.75" customHeight="1">
      <c r="C4" s="24" t="s">
        <v>128</v>
      </c>
      <c r="G4" s="76" t="s">
        <v>82</v>
      </c>
    </row>
    <row r="5" spans="2:13" ht="12.75" customHeight="1">
      <c r="B5" s="76" t="s">
        <v>154</v>
      </c>
      <c r="C5" s="78" t="s">
        <v>152</v>
      </c>
      <c r="D5" s="78" t="s">
        <v>153</v>
      </c>
      <c r="F5" s="80"/>
      <c r="G5" s="76" t="s">
        <v>154</v>
      </c>
      <c r="H5" s="78" t="s">
        <v>83</v>
      </c>
      <c r="I5" s="78" t="s">
        <v>153</v>
      </c>
      <c r="J5" s="78"/>
      <c r="K5" s="80"/>
      <c r="L5" s="80"/>
      <c r="M5" s="80"/>
    </row>
    <row r="6" spans="2:11" ht="12.75" customHeight="1">
      <c r="B6" s="76">
        <v>1</v>
      </c>
      <c r="C6" s="190" t="s">
        <v>119</v>
      </c>
      <c r="D6" s="174" t="s">
        <v>158</v>
      </c>
      <c r="E6" s="175"/>
      <c r="G6" s="76">
        <v>5</v>
      </c>
      <c r="H6" s="173" t="s">
        <v>220</v>
      </c>
      <c r="I6" s="174" t="s">
        <v>86</v>
      </c>
      <c r="J6" s="175"/>
      <c r="K6" s="83"/>
    </row>
    <row r="7" spans="2:13" ht="12.75" customHeight="1">
      <c r="B7" s="76">
        <v>2</v>
      </c>
      <c r="C7" s="173" t="s">
        <v>196</v>
      </c>
      <c r="D7" s="174" t="s">
        <v>192</v>
      </c>
      <c r="E7" s="180"/>
      <c r="G7" s="76">
        <v>28</v>
      </c>
      <c r="H7" s="173" t="s">
        <v>93</v>
      </c>
      <c r="I7" s="174" t="s">
        <v>86</v>
      </c>
      <c r="J7" s="175"/>
      <c r="K7" s="83"/>
      <c r="M7" s="54"/>
    </row>
    <row r="8" spans="2:11" ht="12.75" customHeight="1">
      <c r="B8" s="76">
        <v>3</v>
      </c>
      <c r="C8" s="178" t="s">
        <v>186</v>
      </c>
      <c r="D8" s="179" t="s">
        <v>183</v>
      </c>
      <c r="E8" s="175"/>
      <c r="G8" s="76">
        <v>15</v>
      </c>
      <c r="H8" s="173" t="s">
        <v>94</v>
      </c>
      <c r="I8" s="174" t="s">
        <v>86</v>
      </c>
      <c r="J8" s="177"/>
      <c r="K8" s="83"/>
    </row>
    <row r="9" spans="2:11" ht="12.75" customHeight="1">
      <c r="B9" s="76">
        <v>5</v>
      </c>
      <c r="C9" s="173" t="s">
        <v>175</v>
      </c>
      <c r="D9" s="174" t="s">
        <v>127</v>
      </c>
      <c r="E9" s="175"/>
      <c r="G9" s="76">
        <v>20</v>
      </c>
      <c r="H9" s="173" t="s">
        <v>221</v>
      </c>
      <c r="I9" s="174" t="s">
        <v>89</v>
      </c>
      <c r="J9" s="175"/>
      <c r="K9" s="83"/>
    </row>
    <row r="10" spans="2:11" ht="12.75" customHeight="1">
      <c r="B10" s="180" t="s">
        <v>340</v>
      </c>
      <c r="C10" s="181" t="s">
        <v>204</v>
      </c>
      <c r="D10" s="182" t="s">
        <v>205</v>
      </c>
      <c r="E10" s="180"/>
      <c r="G10" s="76">
        <v>4</v>
      </c>
      <c r="H10" s="173" t="s">
        <v>222</v>
      </c>
      <c r="I10" s="174" t="s">
        <v>223</v>
      </c>
      <c r="J10" s="175"/>
      <c r="K10" s="83"/>
    </row>
    <row r="11" spans="2:11" ht="12.75" customHeight="1">
      <c r="B11" s="76">
        <v>6</v>
      </c>
      <c r="C11" s="178" t="s">
        <v>190</v>
      </c>
      <c r="D11" s="179" t="s">
        <v>183</v>
      </c>
      <c r="E11" s="175"/>
      <c r="G11" s="76">
        <v>25</v>
      </c>
      <c r="H11" s="173" t="s">
        <v>224</v>
      </c>
      <c r="I11" s="174" t="s">
        <v>95</v>
      </c>
      <c r="J11" s="177"/>
      <c r="K11" s="83"/>
    </row>
    <row r="12" spans="2:11" ht="12.75" customHeight="1">
      <c r="B12" s="76">
        <v>7</v>
      </c>
      <c r="C12" s="176" t="s">
        <v>166</v>
      </c>
      <c r="D12" s="174" t="s">
        <v>163</v>
      </c>
      <c r="E12" s="175"/>
      <c r="G12" s="76">
        <v>12</v>
      </c>
      <c r="H12" s="173" t="s">
        <v>225</v>
      </c>
      <c r="I12" s="174" t="s">
        <v>85</v>
      </c>
      <c r="J12" s="175"/>
      <c r="K12" s="83"/>
    </row>
    <row r="13" spans="2:11" ht="12.75" customHeight="1">
      <c r="B13" s="76">
        <v>8</v>
      </c>
      <c r="C13" s="173" t="s">
        <v>206</v>
      </c>
      <c r="D13" s="182" t="s">
        <v>207</v>
      </c>
      <c r="E13" s="180"/>
      <c r="G13" s="76">
        <v>9</v>
      </c>
      <c r="H13" s="173" t="s">
        <v>226</v>
      </c>
      <c r="I13" s="174" t="s">
        <v>127</v>
      </c>
      <c r="J13" s="175"/>
      <c r="K13" s="83"/>
    </row>
    <row r="14" spans="2:13" ht="12.75" customHeight="1">
      <c r="B14" s="76">
        <v>9</v>
      </c>
      <c r="C14" s="178" t="s">
        <v>189</v>
      </c>
      <c r="D14" s="179" t="s">
        <v>183</v>
      </c>
      <c r="E14" s="175"/>
      <c r="G14" s="76">
        <v>1</v>
      </c>
      <c r="H14" s="173" t="s">
        <v>227</v>
      </c>
      <c r="I14" s="174" t="s">
        <v>127</v>
      </c>
      <c r="J14" s="177"/>
      <c r="K14" s="83"/>
      <c r="M14" s="94"/>
    </row>
    <row r="15" spans="2:11" ht="12.75" customHeight="1">
      <c r="B15" s="76">
        <v>29</v>
      </c>
      <c r="C15" s="173" t="s">
        <v>181</v>
      </c>
      <c r="D15" s="174" t="s">
        <v>179</v>
      </c>
      <c r="E15" s="175"/>
      <c r="G15" s="76">
        <v>26</v>
      </c>
      <c r="H15" s="173" t="s">
        <v>228</v>
      </c>
      <c r="I15" s="174" t="s">
        <v>127</v>
      </c>
      <c r="J15" s="175"/>
      <c r="K15" s="83"/>
    </row>
    <row r="16" spans="2:11" ht="12.75" customHeight="1">
      <c r="B16" s="76">
        <v>11</v>
      </c>
      <c r="C16" s="181" t="s">
        <v>323</v>
      </c>
      <c r="D16" s="182" t="s">
        <v>208</v>
      </c>
      <c r="E16" s="180"/>
      <c r="G16" s="76">
        <v>17</v>
      </c>
      <c r="H16" s="173" t="s">
        <v>229</v>
      </c>
      <c r="I16" s="174" t="s">
        <v>127</v>
      </c>
      <c r="J16" s="175"/>
      <c r="K16" s="83"/>
    </row>
    <row r="17" spans="2:11" ht="12.75" customHeight="1">
      <c r="B17" s="76">
        <v>12</v>
      </c>
      <c r="C17" s="178" t="s">
        <v>188</v>
      </c>
      <c r="D17" s="179" t="s">
        <v>183</v>
      </c>
      <c r="E17" s="175"/>
      <c r="G17" s="76">
        <v>23</v>
      </c>
      <c r="H17" s="174" t="s">
        <v>230</v>
      </c>
      <c r="I17" s="173" t="s">
        <v>179</v>
      </c>
      <c r="J17" s="177"/>
      <c r="K17" s="83"/>
    </row>
    <row r="18" spans="2:11" ht="12.75" customHeight="1">
      <c r="B18" s="88">
        <v>13</v>
      </c>
      <c r="C18" s="173" t="s">
        <v>87</v>
      </c>
      <c r="D18" s="174" t="s">
        <v>88</v>
      </c>
      <c r="E18" s="175"/>
      <c r="G18" s="76">
        <v>6</v>
      </c>
      <c r="H18" s="174" t="s">
        <v>231</v>
      </c>
      <c r="I18" s="173" t="s">
        <v>179</v>
      </c>
      <c r="J18" s="175"/>
      <c r="K18" s="83"/>
    </row>
    <row r="19" spans="2:10" ht="12.75" customHeight="1">
      <c r="B19" s="76">
        <v>14</v>
      </c>
      <c r="C19" s="173" t="s">
        <v>197</v>
      </c>
      <c r="D19" s="174" t="s">
        <v>198</v>
      </c>
      <c r="E19" s="175"/>
      <c r="G19" s="76">
        <v>8</v>
      </c>
      <c r="H19" s="174" t="s">
        <v>84</v>
      </c>
      <c r="I19" s="173" t="s">
        <v>192</v>
      </c>
      <c r="J19" s="180"/>
    </row>
    <row r="20" spans="2:10" ht="12.75" customHeight="1">
      <c r="B20" s="76">
        <v>15</v>
      </c>
      <c r="C20" s="176" t="s">
        <v>171</v>
      </c>
      <c r="D20" s="174" t="s">
        <v>163</v>
      </c>
      <c r="E20" s="175"/>
      <c r="G20" s="76">
        <v>16</v>
      </c>
      <c r="H20" s="174" t="s">
        <v>232</v>
      </c>
      <c r="I20" s="173" t="s">
        <v>192</v>
      </c>
      <c r="J20" s="183"/>
    </row>
    <row r="21" spans="2:11" ht="12.75" customHeight="1">
      <c r="B21" s="76">
        <v>16</v>
      </c>
      <c r="C21" s="173" t="s">
        <v>212</v>
      </c>
      <c r="D21" s="174" t="s">
        <v>211</v>
      </c>
      <c r="E21" s="175"/>
      <c r="G21" s="76">
        <v>22</v>
      </c>
      <c r="H21" s="174" t="s">
        <v>233</v>
      </c>
      <c r="I21" s="173" t="s">
        <v>192</v>
      </c>
      <c r="J21" s="180"/>
      <c r="K21" s="88"/>
    </row>
    <row r="22" spans="2:10" ht="12.75" customHeight="1">
      <c r="B22" s="76">
        <v>17</v>
      </c>
      <c r="C22" s="173" t="s">
        <v>123</v>
      </c>
      <c r="D22" s="174" t="s">
        <v>127</v>
      </c>
      <c r="E22" s="175"/>
      <c r="G22" s="76">
        <v>24</v>
      </c>
      <c r="H22" s="174" t="s">
        <v>234</v>
      </c>
      <c r="I22" s="173" t="s">
        <v>192</v>
      </c>
      <c r="J22" s="180"/>
    </row>
    <row r="23" spans="2:11" ht="12.75" customHeight="1">
      <c r="B23" s="76">
        <v>18</v>
      </c>
      <c r="C23" s="176" t="s">
        <v>170</v>
      </c>
      <c r="D23" s="174" t="s">
        <v>163</v>
      </c>
      <c r="E23" s="175"/>
      <c r="G23" s="76">
        <v>3</v>
      </c>
      <c r="H23" s="174" t="s">
        <v>235</v>
      </c>
      <c r="I23" s="173" t="s">
        <v>192</v>
      </c>
      <c r="J23" s="183"/>
      <c r="K23" s="55"/>
    </row>
    <row r="24" spans="2:11" ht="12.75" customHeight="1">
      <c r="B24" s="76">
        <v>19</v>
      </c>
      <c r="C24" s="173" t="s">
        <v>200</v>
      </c>
      <c r="D24" s="174" t="s">
        <v>198</v>
      </c>
      <c r="E24" s="175"/>
      <c r="G24" s="76">
        <v>14</v>
      </c>
      <c r="H24" s="174" t="s">
        <v>96</v>
      </c>
      <c r="I24" s="173" t="s">
        <v>236</v>
      </c>
      <c r="J24" s="184"/>
      <c r="K24" s="55"/>
    </row>
    <row r="25" spans="2:11" ht="12.75" customHeight="1">
      <c r="B25" s="76">
        <v>20</v>
      </c>
      <c r="C25" s="173" t="s">
        <v>210</v>
      </c>
      <c r="D25" s="174" t="s">
        <v>211</v>
      </c>
      <c r="E25" s="175"/>
      <c r="G25" s="76">
        <v>7</v>
      </c>
      <c r="H25" s="173" t="s">
        <v>237</v>
      </c>
      <c r="I25" s="181" t="s">
        <v>205</v>
      </c>
      <c r="J25" s="175"/>
      <c r="K25" s="55"/>
    </row>
    <row r="26" spans="2:11" ht="12.75" customHeight="1">
      <c r="B26" s="88">
        <v>21</v>
      </c>
      <c r="C26" s="173" t="s">
        <v>161</v>
      </c>
      <c r="D26" s="174" t="s">
        <v>86</v>
      </c>
      <c r="E26" s="175"/>
      <c r="G26" s="76">
        <v>18</v>
      </c>
      <c r="H26" s="181" t="s">
        <v>238</v>
      </c>
      <c r="I26" s="181" t="s">
        <v>205</v>
      </c>
      <c r="J26" s="183"/>
      <c r="K26" s="88"/>
    </row>
    <row r="27" spans="2:11" ht="12.75" customHeight="1">
      <c r="B27" s="76">
        <v>22</v>
      </c>
      <c r="C27" s="173" t="s">
        <v>194</v>
      </c>
      <c r="D27" s="174" t="s">
        <v>192</v>
      </c>
      <c r="E27" s="175"/>
      <c r="G27" s="76">
        <v>19</v>
      </c>
      <c r="H27" s="181" t="s">
        <v>239</v>
      </c>
      <c r="I27" s="181" t="s">
        <v>207</v>
      </c>
      <c r="J27" s="175"/>
      <c r="K27" s="88"/>
    </row>
    <row r="28" spans="2:10" ht="12.75" customHeight="1">
      <c r="B28" s="76">
        <v>23</v>
      </c>
      <c r="C28" s="181" t="s">
        <v>214</v>
      </c>
      <c r="D28" s="174" t="s">
        <v>215</v>
      </c>
      <c r="E28" s="180"/>
      <c r="G28" s="76">
        <v>13</v>
      </c>
      <c r="H28" s="173" t="s">
        <v>240</v>
      </c>
      <c r="I28" s="173" t="s">
        <v>241</v>
      </c>
      <c r="J28" s="180"/>
    </row>
    <row r="29" spans="2:11" ht="12.75" customHeight="1">
      <c r="B29" s="76">
        <v>24</v>
      </c>
      <c r="C29" s="176" t="s">
        <v>169</v>
      </c>
      <c r="D29" s="174" t="s">
        <v>163</v>
      </c>
      <c r="E29" s="175"/>
      <c r="G29" s="76">
        <v>11</v>
      </c>
      <c r="H29" s="179" t="s">
        <v>242</v>
      </c>
      <c r="I29" s="178" t="s">
        <v>183</v>
      </c>
      <c r="J29" s="177"/>
      <c r="K29" s="90"/>
    </row>
    <row r="30" spans="2:11" ht="12.75" customHeight="1">
      <c r="B30" s="76">
        <v>25</v>
      </c>
      <c r="C30" s="178" t="s">
        <v>185</v>
      </c>
      <c r="D30" s="179" t="s">
        <v>183</v>
      </c>
      <c r="E30" s="175"/>
      <c r="G30" s="76">
        <v>10</v>
      </c>
      <c r="H30" s="173" t="s">
        <v>243</v>
      </c>
      <c r="I30" s="179" t="s">
        <v>183</v>
      </c>
      <c r="J30" s="175"/>
      <c r="K30" s="90"/>
    </row>
    <row r="31" spans="2:11" ht="12.75" customHeight="1">
      <c r="B31" s="76">
        <v>26</v>
      </c>
      <c r="C31" s="173" t="s">
        <v>172</v>
      </c>
      <c r="D31" s="174" t="s">
        <v>90</v>
      </c>
      <c r="E31" s="177"/>
      <c r="G31" s="76">
        <v>21</v>
      </c>
      <c r="H31" s="178" t="s">
        <v>244</v>
      </c>
      <c r="I31" s="179" t="s">
        <v>183</v>
      </c>
      <c r="J31" s="175"/>
      <c r="K31" s="90"/>
    </row>
    <row r="32" spans="2:11" ht="12.75" customHeight="1">
      <c r="B32" s="76">
        <v>27</v>
      </c>
      <c r="C32" s="176" t="s">
        <v>168</v>
      </c>
      <c r="D32" s="174" t="s">
        <v>163</v>
      </c>
      <c r="E32" s="177"/>
      <c r="G32" s="76">
        <v>27</v>
      </c>
      <c r="H32" s="178" t="s">
        <v>245</v>
      </c>
      <c r="I32" s="179" t="s">
        <v>183</v>
      </c>
      <c r="J32" s="177"/>
      <c r="K32" s="88"/>
    </row>
    <row r="33" spans="2:11" ht="12.75" customHeight="1">
      <c r="B33" s="76">
        <v>28</v>
      </c>
      <c r="C33" s="173" t="s">
        <v>173</v>
      </c>
      <c r="D33" s="174" t="s">
        <v>108</v>
      </c>
      <c r="E33" s="175"/>
      <c r="G33" s="76">
        <v>2</v>
      </c>
      <c r="H33" s="178" t="s">
        <v>246</v>
      </c>
      <c r="I33" s="178" t="s">
        <v>183</v>
      </c>
      <c r="J33" s="175"/>
      <c r="K33" s="91"/>
    </row>
    <row r="34" spans="2:11" ht="12.75" customHeight="1">
      <c r="B34" s="180" t="s">
        <v>340</v>
      </c>
      <c r="C34" s="173" t="s">
        <v>178</v>
      </c>
      <c r="D34" s="174" t="s">
        <v>179</v>
      </c>
      <c r="E34" s="175"/>
      <c r="H34" s="68"/>
      <c r="I34" s="82"/>
      <c r="J34" s="98"/>
      <c r="K34" s="91"/>
    </row>
    <row r="35" spans="2:11" ht="12.75" customHeight="1">
      <c r="B35" s="76">
        <v>31</v>
      </c>
      <c r="C35" s="176" t="s">
        <v>167</v>
      </c>
      <c r="D35" s="174" t="s">
        <v>163</v>
      </c>
      <c r="E35" s="177"/>
      <c r="H35" s="68"/>
      <c r="I35" s="82"/>
      <c r="J35" s="90"/>
      <c r="K35" s="93"/>
    </row>
    <row r="36" spans="2:11" ht="12.75" customHeight="1">
      <c r="B36" s="76">
        <v>32</v>
      </c>
      <c r="C36" s="173" t="s">
        <v>177</v>
      </c>
      <c r="D36" s="174" t="s">
        <v>127</v>
      </c>
      <c r="E36" s="175"/>
      <c r="H36" s="84"/>
      <c r="I36" s="89"/>
      <c r="K36" s="83"/>
    </row>
    <row r="37" spans="2:11" ht="12.75" customHeight="1">
      <c r="B37" s="76">
        <v>44</v>
      </c>
      <c r="C37" s="176" t="s">
        <v>165</v>
      </c>
      <c r="D37" s="174" t="s">
        <v>163</v>
      </c>
      <c r="E37" s="175"/>
      <c r="H37" s="68"/>
      <c r="I37" s="82"/>
      <c r="J37" s="98"/>
      <c r="K37" s="92"/>
    </row>
    <row r="38" spans="2:11" ht="12.75" customHeight="1">
      <c r="B38" s="76">
        <v>34</v>
      </c>
      <c r="C38" s="181" t="s">
        <v>216</v>
      </c>
      <c r="D38" s="182" t="s">
        <v>217</v>
      </c>
      <c r="E38" s="183"/>
      <c r="H38" s="84"/>
      <c r="I38" s="89"/>
      <c r="J38" s="90"/>
      <c r="K38" s="91"/>
    </row>
    <row r="39" spans="2:11" ht="12.75" customHeight="1">
      <c r="B39" s="76">
        <v>35</v>
      </c>
      <c r="C39" s="173" t="s">
        <v>176</v>
      </c>
      <c r="D39" s="174" t="s">
        <v>127</v>
      </c>
      <c r="E39" s="175"/>
      <c r="H39" s="84"/>
      <c r="I39" s="89"/>
      <c r="J39" s="105"/>
      <c r="K39" s="83"/>
    </row>
    <row r="40" spans="2:11" ht="12.75" customHeight="1">
      <c r="B40" s="76">
        <v>36</v>
      </c>
      <c r="C40" s="173" t="s">
        <v>121</v>
      </c>
      <c r="D40" s="174" t="s">
        <v>160</v>
      </c>
      <c r="E40" s="175"/>
      <c r="H40" s="84"/>
      <c r="I40" s="89"/>
      <c r="J40" s="105"/>
      <c r="K40" s="83"/>
    </row>
    <row r="41" spans="2:11" ht="12.75" customHeight="1">
      <c r="B41" s="76">
        <v>37</v>
      </c>
      <c r="C41" s="173" t="s">
        <v>120</v>
      </c>
      <c r="D41" s="174" t="s">
        <v>159</v>
      </c>
      <c r="E41" s="177"/>
      <c r="H41" s="84"/>
      <c r="I41" s="89"/>
      <c r="J41" s="105"/>
      <c r="K41" s="83"/>
    </row>
    <row r="42" spans="2:11" ht="12.75" customHeight="1">
      <c r="B42" s="76">
        <v>38</v>
      </c>
      <c r="C42" s="173" t="s">
        <v>124</v>
      </c>
      <c r="D42" s="174" t="s">
        <v>127</v>
      </c>
      <c r="E42" s="175"/>
      <c r="H42" s="84"/>
      <c r="I42" s="89"/>
      <c r="J42" s="105"/>
      <c r="K42" s="83"/>
    </row>
    <row r="43" spans="2:11" ht="12.75" customHeight="1">
      <c r="B43" s="76">
        <v>42</v>
      </c>
      <c r="C43" s="181" t="s">
        <v>218</v>
      </c>
      <c r="D43" s="182" t="s">
        <v>219</v>
      </c>
      <c r="E43" s="180"/>
      <c r="H43" s="84"/>
      <c r="I43" s="89"/>
      <c r="J43" s="97"/>
      <c r="K43" s="90"/>
    </row>
    <row r="44" spans="2:11" ht="12.75" customHeight="1">
      <c r="B44" s="76">
        <v>40</v>
      </c>
      <c r="C44" s="176" t="s">
        <v>164</v>
      </c>
      <c r="D44" s="174" t="s">
        <v>163</v>
      </c>
      <c r="E44" s="177"/>
      <c r="H44" s="84"/>
      <c r="I44" s="89"/>
      <c r="J44" s="95"/>
      <c r="K44" s="55"/>
    </row>
    <row r="45" spans="2:11" ht="12.75" customHeight="1">
      <c r="B45" s="76">
        <v>41</v>
      </c>
      <c r="C45" s="178" t="s">
        <v>187</v>
      </c>
      <c r="D45" s="179" t="s">
        <v>183</v>
      </c>
      <c r="E45" s="175"/>
      <c r="H45" s="84"/>
      <c r="I45" s="89"/>
      <c r="J45" s="83"/>
      <c r="K45" s="106"/>
    </row>
    <row r="46" spans="2:11" ht="12.75" customHeight="1">
      <c r="B46" s="76">
        <v>39</v>
      </c>
      <c r="C46" s="181" t="s">
        <v>126</v>
      </c>
      <c r="D46" s="174" t="s">
        <v>211</v>
      </c>
      <c r="E46" s="180"/>
      <c r="H46" s="84"/>
      <c r="I46" s="89"/>
      <c r="J46" s="95"/>
      <c r="K46" s="106"/>
    </row>
    <row r="47" spans="2:11" ht="12.75" customHeight="1">
      <c r="B47" s="76">
        <v>43</v>
      </c>
      <c r="C47" s="173" t="s">
        <v>191</v>
      </c>
      <c r="D47" s="174" t="s">
        <v>192</v>
      </c>
      <c r="E47" s="177"/>
      <c r="H47" s="84"/>
      <c r="I47" s="89"/>
      <c r="J47" s="90"/>
      <c r="K47" s="91"/>
    </row>
    <row r="48" spans="2:11" ht="12.75" customHeight="1">
      <c r="B48" s="76">
        <v>47</v>
      </c>
      <c r="C48" s="173" t="s">
        <v>122</v>
      </c>
      <c r="D48" s="174" t="s">
        <v>192</v>
      </c>
      <c r="E48" s="175"/>
      <c r="H48" s="84"/>
      <c r="I48" s="89"/>
      <c r="J48" s="105"/>
      <c r="K48" s="83"/>
    </row>
    <row r="49" spans="2:11" ht="12.75" customHeight="1">
      <c r="B49" s="76">
        <v>45</v>
      </c>
      <c r="C49" s="173" t="s">
        <v>209</v>
      </c>
      <c r="D49" s="182" t="s">
        <v>208</v>
      </c>
      <c r="E49" s="175"/>
      <c r="H49" s="84"/>
      <c r="I49" s="89"/>
      <c r="K49" s="83"/>
    </row>
    <row r="50" spans="2:11" ht="12.75" customHeight="1">
      <c r="B50" s="76">
        <v>46</v>
      </c>
      <c r="C50" s="178" t="s">
        <v>182</v>
      </c>
      <c r="D50" s="178" t="s">
        <v>183</v>
      </c>
      <c r="E50" s="177"/>
      <c r="H50" s="68"/>
      <c r="I50" s="82"/>
      <c r="J50" s="83"/>
      <c r="K50" s="55"/>
    </row>
    <row r="51" spans="2:11" ht="12.75" customHeight="1">
      <c r="B51" s="76">
        <v>33</v>
      </c>
      <c r="C51" s="173" t="s">
        <v>202</v>
      </c>
      <c r="D51" s="174" t="s">
        <v>198</v>
      </c>
      <c r="E51" s="175"/>
      <c r="H51" s="84"/>
      <c r="I51" s="89"/>
      <c r="J51" s="83"/>
      <c r="K51" s="106"/>
    </row>
    <row r="52" spans="2:11" ht="12.75" customHeight="1">
      <c r="B52" s="76">
        <v>48</v>
      </c>
      <c r="C52" s="173" t="s">
        <v>199</v>
      </c>
      <c r="D52" s="174" t="s">
        <v>198</v>
      </c>
      <c r="E52" s="175"/>
      <c r="H52" s="84"/>
      <c r="I52" s="89"/>
      <c r="J52" s="96"/>
      <c r="K52" s="90"/>
    </row>
    <row r="53" spans="2:10" ht="12.75" customHeight="1">
      <c r="B53" s="76">
        <v>49</v>
      </c>
      <c r="C53" s="173" t="s">
        <v>125</v>
      </c>
      <c r="D53" s="174" t="s">
        <v>89</v>
      </c>
      <c r="E53" s="175"/>
      <c r="H53" s="68"/>
      <c r="I53" s="82"/>
      <c r="J53" s="70"/>
    </row>
    <row r="54" spans="2:11" ht="12.75" customHeight="1">
      <c r="B54" s="76">
        <v>50</v>
      </c>
      <c r="C54" s="181" t="s">
        <v>213</v>
      </c>
      <c r="D54" s="174" t="s">
        <v>211</v>
      </c>
      <c r="E54" s="180"/>
      <c r="H54" s="96"/>
      <c r="I54" s="107"/>
      <c r="J54" s="96"/>
      <c r="K54" s="88"/>
    </row>
    <row r="55" spans="2:10" ht="12.75" customHeight="1">
      <c r="B55" s="76">
        <v>51</v>
      </c>
      <c r="C55" s="173" t="s">
        <v>193</v>
      </c>
      <c r="D55" s="174" t="s">
        <v>192</v>
      </c>
      <c r="E55" s="175"/>
      <c r="H55" s="96"/>
      <c r="I55" s="107"/>
      <c r="J55" s="96"/>
    </row>
    <row r="56" spans="2:5" ht="12.75" customHeight="1">
      <c r="B56" s="76">
        <v>52</v>
      </c>
      <c r="C56" s="173" t="s">
        <v>174</v>
      </c>
      <c r="D56" s="174" t="s">
        <v>127</v>
      </c>
      <c r="E56" s="175"/>
    </row>
    <row r="57" spans="2:5" ht="12.75" customHeight="1">
      <c r="B57" s="76">
        <v>53</v>
      </c>
      <c r="C57" s="173" t="s">
        <v>201</v>
      </c>
      <c r="D57" s="174" t="s">
        <v>198</v>
      </c>
      <c r="E57" s="175"/>
    </row>
    <row r="58" spans="2:5" ht="12.75" customHeight="1">
      <c r="B58" s="76">
        <v>54</v>
      </c>
      <c r="C58" s="178" t="s">
        <v>184</v>
      </c>
      <c r="D58" s="179" t="s">
        <v>183</v>
      </c>
      <c r="E58" s="175"/>
    </row>
    <row r="59" spans="2:11" ht="12.75" customHeight="1">
      <c r="B59" s="76">
        <v>55</v>
      </c>
      <c r="C59" s="176" t="s">
        <v>162</v>
      </c>
      <c r="D59" s="174" t="s">
        <v>163</v>
      </c>
      <c r="E59" s="175"/>
      <c r="K59" s="108"/>
    </row>
    <row r="60" spans="2:11" ht="12.75" customHeight="1">
      <c r="B60" s="76">
        <v>56</v>
      </c>
      <c r="C60" s="173" t="s">
        <v>195</v>
      </c>
      <c r="D60" s="174" t="s">
        <v>192</v>
      </c>
      <c r="E60" s="175"/>
      <c r="K60" s="90"/>
    </row>
    <row r="61" spans="2:5" ht="12.75" customHeight="1">
      <c r="B61" s="76">
        <v>57</v>
      </c>
      <c r="C61" s="173" t="s">
        <v>180</v>
      </c>
      <c r="D61" s="174" t="s">
        <v>179</v>
      </c>
      <c r="E61" s="175"/>
    </row>
    <row r="62" spans="2:5" ht="12.75" customHeight="1">
      <c r="B62" s="76">
        <v>10</v>
      </c>
      <c r="C62" s="173" t="s">
        <v>203</v>
      </c>
      <c r="D62" s="174" t="s">
        <v>198</v>
      </c>
      <c r="E62" s="175"/>
    </row>
    <row r="63" spans="3:5" ht="15.75" customHeight="1">
      <c r="C63" s="68"/>
      <c r="D63" s="69"/>
      <c r="E63" s="86"/>
    </row>
    <row r="64" spans="3:5" ht="15.75" customHeight="1">
      <c r="C64" s="84"/>
      <c r="D64" s="85"/>
      <c r="E64" s="86"/>
    </row>
    <row r="65" spans="3:5" ht="15.75" customHeight="1">
      <c r="C65" s="68"/>
      <c r="D65" s="69"/>
      <c r="E65" s="81"/>
    </row>
    <row r="66" spans="3:5" ht="15.75" customHeight="1">
      <c r="C66" s="68"/>
      <c r="D66" s="69"/>
      <c r="E66" s="81"/>
    </row>
    <row r="67" spans="3:5" ht="15.75" customHeight="1">
      <c r="C67" s="68"/>
      <c r="D67" s="69"/>
      <c r="E67" s="81"/>
    </row>
    <row r="68" spans="3:5" ht="15.75" customHeight="1">
      <c r="C68" s="68"/>
      <c r="D68" s="69"/>
      <c r="E68" s="81"/>
    </row>
    <row r="69" spans="3:5" ht="15.75" customHeight="1">
      <c r="C69" s="68"/>
      <c r="D69" s="69"/>
      <c r="E69" s="81"/>
    </row>
    <row r="70" spans="3:5" ht="15.75" customHeight="1">
      <c r="C70" s="68"/>
      <c r="D70" s="69"/>
      <c r="E70" s="81"/>
    </row>
    <row r="71" spans="3:5" ht="15.75" customHeight="1">
      <c r="C71" s="68"/>
      <c r="D71" s="69"/>
      <c r="E71" s="81"/>
    </row>
    <row r="72" spans="3:5" ht="15.75" customHeight="1">
      <c r="C72" s="68"/>
      <c r="D72" s="69"/>
      <c r="E72" s="81"/>
    </row>
    <row r="73" spans="3:5" ht="15.75" customHeight="1">
      <c r="C73" s="68"/>
      <c r="D73" s="69"/>
      <c r="E73" s="81"/>
    </row>
    <row r="74" spans="3:5" ht="15.75" customHeight="1">
      <c r="C74" s="68"/>
      <c r="D74" s="69"/>
      <c r="E74" s="81"/>
    </row>
    <row r="75" spans="3:5" ht="15.75" customHeight="1">
      <c r="C75" s="68"/>
      <c r="D75" s="85"/>
      <c r="E75" s="86"/>
    </row>
    <row r="76" spans="3:5" ht="15.75" customHeight="1">
      <c r="C76" s="68"/>
      <c r="D76" s="69"/>
      <c r="E76" s="86"/>
    </row>
    <row r="77" spans="3:5" ht="15.75" customHeight="1">
      <c r="C77" s="68"/>
      <c r="D77" s="69"/>
      <c r="E77" s="86"/>
    </row>
    <row r="78" spans="3:5" ht="15.75" customHeight="1">
      <c r="C78" s="68"/>
      <c r="D78" s="85"/>
      <c r="E78" s="86"/>
    </row>
    <row r="79" spans="3:5" ht="15.75" customHeight="1">
      <c r="C79" s="68"/>
      <c r="D79" s="85"/>
      <c r="E79" s="86"/>
    </row>
    <row r="80" spans="3:5" ht="15.75" customHeight="1">
      <c r="C80" s="68"/>
      <c r="D80" s="85"/>
      <c r="E80" s="81"/>
    </row>
    <row r="81" spans="3:5" ht="15.75" customHeight="1">
      <c r="C81" s="68"/>
      <c r="D81" s="85"/>
      <c r="E81" s="86"/>
    </row>
    <row r="82" spans="3:5" ht="15.75" customHeight="1">
      <c r="C82" s="68"/>
      <c r="D82" s="85"/>
      <c r="E82" s="86"/>
    </row>
    <row r="83" spans="3:5" ht="15.75" customHeight="1">
      <c r="C83" s="68"/>
      <c r="D83" s="85"/>
      <c r="E83" s="86"/>
    </row>
    <row r="84" spans="3:5" ht="15.75" customHeight="1">
      <c r="C84" s="68"/>
      <c r="D84" s="85"/>
      <c r="E84" s="86"/>
    </row>
    <row r="85" spans="3:5" ht="15.75" customHeight="1">
      <c r="C85" s="68"/>
      <c r="D85" s="85"/>
      <c r="E85" s="86"/>
    </row>
    <row r="86" spans="3:5" ht="15.75" customHeight="1">
      <c r="C86" s="68"/>
      <c r="D86" s="69"/>
      <c r="E86" s="81"/>
    </row>
    <row r="87" spans="3:5" ht="15.75" customHeight="1">
      <c r="C87" s="68"/>
      <c r="D87" s="85"/>
      <c r="E87" s="86"/>
    </row>
    <row r="88" spans="3:5" ht="15.75" customHeight="1">
      <c r="C88" s="68"/>
      <c r="D88" s="85"/>
      <c r="E88" s="86"/>
    </row>
    <row r="89" spans="3:5" ht="15.75" customHeight="1">
      <c r="C89" s="68"/>
      <c r="D89" s="69"/>
      <c r="E89" s="86"/>
    </row>
    <row r="90" spans="3:5" ht="15.75" customHeight="1">
      <c r="C90" s="68"/>
      <c r="D90" s="69"/>
      <c r="E90" s="86"/>
    </row>
    <row r="91" spans="3:5" ht="15.75" customHeight="1">
      <c r="C91" s="68"/>
      <c r="D91" s="69"/>
      <c r="E91" s="86"/>
    </row>
    <row r="92" spans="3:5" ht="15.75" customHeight="1">
      <c r="C92" s="68"/>
      <c r="D92" s="69"/>
      <c r="E92" s="86"/>
    </row>
    <row r="93" spans="3:5" ht="15.75" customHeight="1">
      <c r="C93" s="68"/>
      <c r="D93" s="69"/>
      <c r="E93" s="86"/>
    </row>
    <row r="94" spans="3:5" ht="15.75" customHeight="1">
      <c r="C94" s="68"/>
      <c r="D94" s="85"/>
      <c r="E94" s="86"/>
    </row>
    <row r="95" ht="13.5">
      <c r="E95" s="87"/>
    </row>
    <row r="96" ht="13.5">
      <c r="E96" s="87"/>
    </row>
    <row r="97" ht="13.5">
      <c r="E97" s="87"/>
    </row>
    <row r="98" ht="13.5">
      <c r="E98" s="87"/>
    </row>
    <row r="99" ht="13.5">
      <c r="E99" s="87"/>
    </row>
    <row r="101" spans="3:7" ht="13.5">
      <c r="C101" s="99" t="s">
        <v>91</v>
      </c>
      <c r="G101" s="76" t="s">
        <v>92</v>
      </c>
    </row>
    <row r="102" spans="2:12" ht="13.5">
      <c r="B102" s="76" t="s">
        <v>154</v>
      </c>
      <c r="C102" s="78" t="s">
        <v>152</v>
      </c>
      <c r="D102" s="78" t="s">
        <v>153</v>
      </c>
      <c r="E102" s="80"/>
      <c r="F102" s="80"/>
      <c r="G102" s="76" t="s">
        <v>154</v>
      </c>
      <c r="H102" s="78" t="s">
        <v>152</v>
      </c>
      <c r="I102" s="78" t="s">
        <v>153</v>
      </c>
      <c r="J102" s="78"/>
      <c r="K102" s="80"/>
      <c r="L102" s="80"/>
    </row>
    <row r="103" spans="1:11" ht="14.25">
      <c r="A103" s="72"/>
      <c r="B103" s="76">
        <v>1</v>
      </c>
      <c r="C103" s="181" t="s">
        <v>252</v>
      </c>
      <c r="D103" s="174" t="s">
        <v>192</v>
      </c>
      <c r="E103" s="180"/>
      <c r="G103" s="76">
        <v>5</v>
      </c>
      <c r="H103" s="173" t="s">
        <v>266</v>
      </c>
      <c r="I103" s="174" t="s">
        <v>267</v>
      </c>
      <c r="J103" s="175"/>
      <c r="K103" s="55"/>
    </row>
    <row r="104" spans="1:13" ht="14.25">
      <c r="A104" s="72"/>
      <c r="B104" s="76">
        <v>2</v>
      </c>
      <c r="C104" s="181" t="s">
        <v>265</v>
      </c>
      <c r="D104" s="181" t="s">
        <v>263</v>
      </c>
      <c r="E104" s="180"/>
      <c r="G104" s="76">
        <v>13</v>
      </c>
      <c r="H104" s="173" t="s">
        <v>268</v>
      </c>
      <c r="I104" s="174" t="s">
        <v>86</v>
      </c>
      <c r="J104" s="175"/>
      <c r="K104" s="55"/>
      <c r="M104" s="54"/>
    </row>
    <row r="105" spans="1:13" ht="14.25">
      <c r="A105" s="72"/>
      <c r="B105" s="76">
        <v>3</v>
      </c>
      <c r="C105" s="196" t="s">
        <v>328</v>
      </c>
      <c r="D105" s="197" t="s">
        <v>329</v>
      </c>
      <c r="E105" s="81"/>
      <c r="G105" s="76">
        <v>3</v>
      </c>
      <c r="H105" s="173" t="s">
        <v>269</v>
      </c>
      <c r="I105" s="174" t="s">
        <v>86</v>
      </c>
      <c r="J105" s="175"/>
      <c r="K105" s="55"/>
      <c r="M105" s="54"/>
    </row>
    <row r="106" spans="1:11" ht="14.25">
      <c r="A106" s="72"/>
      <c r="C106" s="173"/>
      <c r="D106" s="173"/>
      <c r="E106" s="175"/>
      <c r="G106" s="76">
        <v>4</v>
      </c>
      <c r="H106" s="173" t="s">
        <v>270</v>
      </c>
      <c r="I106" s="174" t="s">
        <v>89</v>
      </c>
      <c r="J106" s="175"/>
      <c r="K106" s="55"/>
    </row>
    <row r="107" spans="1:11" ht="14.25">
      <c r="A107" s="72"/>
      <c r="B107" s="76">
        <v>20</v>
      </c>
      <c r="C107" s="181" t="s">
        <v>100</v>
      </c>
      <c r="D107" s="181" t="s">
        <v>263</v>
      </c>
      <c r="E107" s="180"/>
      <c r="G107" s="76">
        <v>1</v>
      </c>
      <c r="H107" s="173" t="s">
        <v>271</v>
      </c>
      <c r="I107" s="174" t="s">
        <v>127</v>
      </c>
      <c r="J107" s="175"/>
      <c r="K107" s="55"/>
    </row>
    <row r="108" spans="1:13" ht="14.25">
      <c r="A108" s="72"/>
      <c r="B108" s="76">
        <v>4</v>
      </c>
      <c r="C108" s="181" t="s">
        <v>260</v>
      </c>
      <c r="D108" s="181" t="s">
        <v>261</v>
      </c>
      <c r="E108" s="180"/>
      <c r="G108" s="76">
        <v>15</v>
      </c>
      <c r="H108" s="173" t="s">
        <v>272</v>
      </c>
      <c r="I108" s="174" t="s">
        <v>127</v>
      </c>
      <c r="J108" s="175"/>
      <c r="K108" s="55"/>
      <c r="M108" s="54"/>
    </row>
    <row r="109" spans="1:11" ht="14.25">
      <c r="A109" s="72"/>
      <c r="B109" s="76">
        <v>5</v>
      </c>
      <c r="C109" s="185" t="s">
        <v>250</v>
      </c>
      <c r="D109" s="185" t="s">
        <v>251</v>
      </c>
      <c r="E109" s="175"/>
      <c r="G109" s="76">
        <v>7</v>
      </c>
      <c r="H109" s="181" t="s">
        <v>102</v>
      </c>
      <c r="I109" s="173" t="s">
        <v>192</v>
      </c>
      <c r="J109" s="180"/>
      <c r="K109" s="55"/>
    </row>
    <row r="110" spans="1:13" ht="14.25">
      <c r="A110" s="72"/>
      <c r="B110" s="76">
        <v>6</v>
      </c>
      <c r="C110" s="181" t="s">
        <v>264</v>
      </c>
      <c r="D110" s="181" t="s">
        <v>263</v>
      </c>
      <c r="E110" s="180"/>
      <c r="G110" s="76">
        <v>2</v>
      </c>
      <c r="H110" s="181" t="s">
        <v>273</v>
      </c>
      <c r="I110" s="173" t="s">
        <v>192</v>
      </c>
      <c r="J110" s="180"/>
      <c r="K110" s="55"/>
      <c r="M110" s="54"/>
    </row>
    <row r="111" spans="1:11" ht="14.25">
      <c r="A111" s="72"/>
      <c r="B111" s="76">
        <v>7</v>
      </c>
      <c r="C111" s="173" t="s">
        <v>258</v>
      </c>
      <c r="D111" s="173" t="s">
        <v>211</v>
      </c>
      <c r="E111" s="180"/>
      <c r="G111" s="76">
        <v>14</v>
      </c>
      <c r="H111" s="173" t="s">
        <v>274</v>
      </c>
      <c r="I111" s="181" t="s">
        <v>205</v>
      </c>
      <c r="J111" s="175"/>
      <c r="K111" s="55"/>
    </row>
    <row r="112" spans="1:13" ht="14.25">
      <c r="A112" s="72"/>
      <c r="B112" s="76">
        <v>8</v>
      </c>
      <c r="C112" s="173" t="s">
        <v>254</v>
      </c>
      <c r="D112" s="181" t="s">
        <v>205</v>
      </c>
      <c r="E112" s="175"/>
      <c r="G112" s="76">
        <v>10</v>
      </c>
      <c r="H112" s="181" t="s">
        <v>275</v>
      </c>
      <c r="I112" s="181" t="s">
        <v>205</v>
      </c>
      <c r="J112" s="180"/>
      <c r="K112" s="55"/>
      <c r="M112" s="54"/>
    </row>
    <row r="113" spans="1:13" ht="14.25">
      <c r="A113" s="72"/>
      <c r="B113" s="76">
        <v>9</v>
      </c>
      <c r="C113" s="173" t="s">
        <v>248</v>
      </c>
      <c r="D113" s="173" t="s">
        <v>105</v>
      </c>
      <c r="E113" s="175"/>
      <c r="G113" s="76">
        <v>6</v>
      </c>
      <c r="H113" s="173" t="s">
        <v>276</v>
      </c>
      <c r="I113" s="181" t="s">
        <v>205</v>
      </c>
      <c r="J113" s="175"/>
      <c r="K113" s="55"/>
      <c r="M113" s="54"/>
    </row>
    <row r="114" spans="1:11" ht="13.5">
      <c r="A114" s="72"/>
      <c r="B114" s="76">
        <v>10</v>
      </c>
      <c r="C114" s="196" t="s">
        <v>326</v>
      </c>
      <c r="D114" s="197" t="s">
        <v>327</v>
      </c>
      <c r="E114" s="81"/>
      <c r="G114" s="76">
        <v>17</v>
      </c>
      <c r="H114" s="181" t="s">
        <v>103</v>
      </c>
      <c r="I114" s="181" t="s">
        <v>207</v>
      </c>
      <c r="J114" s="175"/>
      <c r="K114" s="87"/>
    </row>
    <row r="115" spans="1:11" ht="13.5">
      <c r="A115" s="72"/>
      <c r="B115" s="76">
        <v>11</v>
      </c>
      <c r="C115" s="186" t="s">
        <v>256</v>
      </c>
      <c r="D115" s="181" t="s">
        <v>257</v>
      </c>
      <c r="E115" s="180"/>
      <c r="G115" s="76">
        <v>8</v>
      </c>
      <c r="H115" s="186" t="s">
        <v>277</v>
      </c>
      <c r="I115" s="181" t="s">
        <v>208</v>
      </c>
      <c r="J115" s="180"/>
      <c r="K115" s="87"/>
    </row>
    <row r="116" spans="1:11" ht="13.5">
      <c r="A116" s="72"/>
      <c r="B116" s="76">
        <v>12</v>
      </c>
      <c r="C116" s="173" t="s">
        <v>249</v>
      </c>
      <c r="D116" s="174" t="s">
        <v>86</v>
      </c>
      <c r="E116" s="175"/>
      <c r="G116" s="76">
        <v>16</v>
      </c>
      <c r="H116" s="186" t="s">
        <v>278</v>
      </c>
      <c r="I116" s="181" t="s">
        <v>208</v>
      </c>
      <c r="J116" s="180"/>
      <c r="K116" s="87"/>
    </row>
    <row r="117" spans="1:11" ht="13.5">
      <c r="A117" s="72"/>
      <c r="B117" s="76">
        <v>13</v>
      </c>
      <c r="C117" s="181" t="s">
        <v>253</v>
      </c>
      <c r="D117" s="173" t="s">
        <v>192</v>
      </c>
      <c r="E117" s="180"/>
      <c r="G117" s="76">
        <v>11</v>
      </c>
      <c r="H117" s="181" t="s">
        <v>279</v>
      </c>
      <c r="I117" s="173" t="s">
        <v>280</v>
      </c>
      <c r="J117" s="180"/>
      <c r="K117" s="87"/>
    </row>
    <row r="118" spans="1:11" ht="13.5">
      <c r="A118" s="72"/>
      <c r="B118" s="76">
        <v>14</v>
      </c>
      <c r="C118" s="181" t="s">
        <v>262</v>
      </c>
      <c r="D118" s="181" t="s">
        <v>263</v>
      </c>
      <c r="E118" s="180"/>
      <c r="G118" s="76">
        <v>9</v>
      </c>
      <c r="H118" s="181" t="s">
        <v>281</v>
      </c>
      <c r="I118" s="181" t="s">
        <v>261</v>
      </c>
      <c r="J118" s="180"/>
      <c r="K118" s="87"/>
    </row>
    <row r="119" spans="1:11" ht="13.5">
      <c r="A119" s="72"/>
      <c r="B119" s="76">
        <v>15</v>
      </c>
      <c r="C119" s="173" t="s">
        <v>98</v>
      </c>
      <c r="D119" s="173" t="s">
        <v>99</v>
      </c>
      <c r="E119" s="175"/>
      <c r="G119" s="76">
        <v>12</v>
      </c>
      <c r="H119" s="196" t="s">
        <v>330</v>
      </c>
      <c r="I119" s="197" t="s">
        <v>329</v>
      </c>
      <c r="J119" s="81"/>
      <c r="K119" s="87"/>
    </row>
    <row r="120" spans="1:11" ht="13.5">
      <c r="A120" s="72"/>
      <c r="B120" s="76">
        <v>16</v>
      </c>
      <c r="C120" s="181" t="s">
        <v>255</v>
      </c>
      <c r="D120" s="181" t="s">
        <v>205</v>
      </c>
      <c r="E120" s="180"/>
      <c r="H120" s="67"/>
      <c r="I120" s="73"/>
      <c r="J120" s="81"/>
      <c r="K120" s="87"/>
    </row>
    <row r="121" spans="1:11" ht="13.5">
      <c r="A121" s="72"/>
      <c r="B121" s="76">
        <v>17</v>
      </c>
      <c r="C121" s="173" t="s">
        <v>247</v>
      </c>
      <c r="D121" s="173" t="s">
        <v>86</v>
      </c>
      <c r="E121" s="177"/>
      <c r="H121" s="67"/>
      <c r="I121" s="73"/>
      <c r="J121" s="81"/>
      <c r="K121" s="87"/>
    </row>
    <row r="122" spans="1:11" ht="13.5">
      <c r="A122" s="72"/>
      <c r="B122" s="76">
        <v>18</v>
      </c>
      <c r="C122" s="181" t="s">
        <v>259</v>
      </c>
      <c r="D122" s="173" t="s">
        <v>211</v>
      </c>
      <c r="E122" s="183"/>
      <c r="K122" s="87"/>
    </row>
    <row r="123" spans="1:11" ht="13.5">
      <c r="A123" s="72"/>
      <c r="B123" s="76">
        <v>19</v>
      </c>
      <c r="C123" s="196" t="s">
        <v>324</v>
      </c>
      <c r="D123" s="197" t="s">
        <v>325</v>
      </c>
      <c r="E123" s="81"/>
      <c r="K123" s="87"/>
    </row>
    <row r="124" spans="1:5" ht="13.5">
      <c r="A124" s="72"/>
      <c r="B124" s="88"/>
      <c r="C124" s="68"/>
      <c r="D124" s="74"/>
      <c r="E124" s="81"/>
    </row>
    <row r="125" spans="1:5" ht="13.5">
      <c r="A125" s="72"/>
      <c r="B125" s="88"/>
      <c r="C125" s="84"/>
      <c r="D125" s="70"/>
      <c r="E125" s="70"/>
    </row>
    <row r="126" spans="1:5" ht="13.5">
      <c r="A126" s="72"/>
      <c r="B126" s="88"/>
      <c r="C126" s="84"/>
      <c r="D126" s="70"/>
      <c r="E126" s="70"/>
    </row>
    <row r="127" spans="1:5" ht="13.5">
      <c r="A127" s="72"/>
      <c r="B127" s="88"/>
      <c r="C127" s="100"/>
      <c r="D127" s="70"/>
      <c r="E127" s="101"/>
    </row>
    <row r="128" spans="1:5" ht="13.5">
      <c r="A128" s="72"/>
      <c r="B128" s="88"/>
      <c r="C128" s="84"/>
      <c r="D128" s="85"/>
      <c r="E128" s="70"/>
    </row>
    <row r="129" spans="1:5" ht="13.5">
      <c r="A129" s="72"/>
      <c r="B129" s="88"/>
      <c r="C129" s="84"/>
      <c r="D129" s="85"/>
      <c r="E129" s="70"/>
    </row>
    <row r="130" ht="13.5">
      <c r="E130" s="87"/>
    </row>
    <row r="131" ht="13.5">
      <c r="E131" s="87"/>
    </row>
    <row r="132" ht="13.5">
      <c r="E132" s="87"/>
    </row>
    <row r="133" ht="13.5">
      <c r="E133" s="87"/>
    </row>
    <row r="134" ht="13.5">
      <c r="E134" s="87"/>
    </row>
    <row r="135" ht="13.5">
      <c r="E135" s="87"/>
    </row>
    <row r="136" ht="13.5">
      <c r="E136" s="87"/>
    </row>
    <row r="137" ht="13.5">
      <c r="E137" s="87"/>
    </row>
    <row r="138" ht="13.5">
      <c r="E138" s="87"/>
    </row>
    <row r="139" ht="13.5">
      <c r="E139" s="87"/>
    </row>
    <row r="140" ht="13.5">
      <c r="E140" s="87"/>
    </row>
    <row r="141" ht="13.5">
      <c r="E141" s="87"/>
    </row>
    <row r="142" ht="13.5">
      <c r="E142" s="87"/>
    </row>
    <row r="143" ht="13.5">
      <c r="E143" s="87"/>
    </row>
    <row r="144" ht="13.5">
      <c r="E144" s="87"/>
    </row>
    <row r="149" spans="3:8" ht="13.5">
      <c r="C149" s="99" t="s">
        <v>97</v>
      </c>
      <c r="H149" s="99" t="s">
        <v>101</v>
      </c>
    </row>
    <row r="150" spans="2:12" ht="13.5">
      <c r="B150" s="76" t="s">
        <v>154</v>
      </c>
      <c r="C150" s="78" t="s">
        <v>152</v>
      </c>
      <c r="D150" s="78" t="s">
        <v>153</v>
      </c>
      <c r="E150" s="80"/>
      <c r="F150" s="80"/>
      <c r="G150" s="76" t="s">
        <v>154</v>
      </c>
      <c r="H150" s="78" t="s">
        <v>152</v>
      </c>
      <c r="I150" s="78" t="s">
        <v>153</v>
      </c>
      <c r="J150" s="78"/>
      <c r="K150" s="80"/>
      <c r="L150" s="80"/>
    </row>
    <row r="151" spans="1:11" ht="14.25">
      <c r="A151" s="72"/>
      <c r="B151" s="76">
        <v>1</v>
      </c>
      <c r="C151" s="173" t="s">
        <v>289</v>
      </c>
      <c r="D151" s="173" t="s">
        <v>86</v>
      </c>
      <c r="E151" s="175"/>
      <c r="G151" s="76">
        <v>1</v>
      </c>
      <c r="H151" s="173" t="s">
        <v>110</v>
      </c>
      <c r="I151" s="173" t="s">
        <v>282</v>
      </c>
      <c r="J151" s="83"/>
      <c r="K151" s="55"/>
    </row>
    <row r="152" spans="1:13" ht="14.25">
      <c r="A152" s="72"/>
      <c r="B152" s="76">
        <v>2</v>
      </c>
      <c r="C152" s="181" t="s">
        <v>296</v>
      </c>
      <c r="D152" s="173" t="s">
        <v>192</v>
      </c>
      <c r="E152" s="180"/>
      <c r="G152" s="76">
        <v>2</v>
      </c>
      <c r="H152" s="173" t="s">
        <v>283</v>
      </c>
      <c r="I152" s="173" t="s">
        <v>127</v>
      </c>
      <c r="J152" s="83"/>
      <c r="K152" s="55"/>
      <c r="M152" s="54"/>
    </row>
    <row r="153" spans="1:13" ht="14.25">
      <c r="A153" s="72"/>
      <c r="B153" s="76" t="s">
        <v>340</v>
      </c>
      <c r="C153" s="181" t="s">
        <v>300</v>
      </c>
      <c r="D153" s="181" t="s">
        <v>301</v>
      </c>
      <c r="E153" s="180"/>
      <c r="G153" s="76" t="s">
        <v>340</v>
      </c>
      <c r="H153" s="187" t="s">
        <v>284</v>
      </c>
      <c r="I153" s="188" t="s">
        <v>179</v>
      </c>
      <c r="J153" s="70"/>
      <c r="K153" s="55"/>
      <c r="M153" s="54"/>
    </row>
    <row r="154" spans="1:13" ht="14.25">
      <c r="A154" s="72"/>
      <c r="B154" s="76">
        <v>4</v>
      </c>
      <c r="C154" s="173" t="s">
        <v>106</v>
      </c>
      <c r="D154" s="173" t="s">
        <v>89</v>
      </c>
      <c r="E154" s="175"/>
      <c r="G154" s="76" t="s">
        <v>340</v>
      </c>
      <c r="H154" s="173" t="s">
        <v>285</v>
      </c>
      <c r="I154" s="173" t="s">
        <v>179</v>
      </c>
      <c r="J154" s="70"/>
      <c r="K154" s="55"/>
      <c r="M154" s="54"/>
    </row>
    <row r="155" spans="1:11" ht="14.25">
      <c r="A155" s="72"/>
      <c r="B155" s="76">
        <v>5</v>
      </c>
      <c r="C155" s="186" t="s">
        <v>298</v>
      </c>
      <c r="D155" s="181" t="s">
        <v>208</v>
      </c>
      <c r="E155" s="175"/>
      <c r="G155" s="76">
        <v>3</v>
      </c>
      <c r="H155" s="173" t="s">
        <v>286</v>
      </c>
      <c r="I155" s="173" t="s">
        <v>211</v>
      </c>
      <c r="J155" s="70"/>
      <c r="K155" s="55"/>
    </row>
    <row r="156" spans="1:11" ht="14.25">
      <c r="A156" s="72"/>
      <c r="B156" s="76">
        <v>6</v>
      </c>
      <c r="C156" s="173" t="s">
        <v>293</v>
      </c>
      <c r="D156" s="173" t="s">
        <v>179</v>
      </c>
      <c r="E156" s="175"/>
      <c r="J156" s="70"/>
      <c r="K156" s="55"/>
    </row>
    <row r="157" spans="1:13" ht="14.25">
      <c r="A157" s="72"/>
      <c r="B157" s="76">
        <v>3</v>
      </c>
      <c r="C157" s="173" t="s">
        <v>290</v>
      </c>
      <c r="D157" s="173" t="s">
        <v>291</v>
      </c>
      <c r="E157" s="175"/>
      <c r="G157" s="76">
        <v>7</v>
      </c>
      <c r="H157" s="84"/>
      <c r="I157" s="70"/>
      <c r="J157" s="70"/>
      <c r="K157" s="55"/>
      <c r="M157" s="54"/>
    </row>
    <row r="158" spans="1:13" ht="14.25">
      <c r="A158" s="72"/>
      <c r="B158" s="76" t="s">
        <v>340</v>
      </c>
      <c r="C158" s="173" t="s">
        <v>294</v>
      </c>
      <c r="D158" s="173" t="s">
        <v>179</v>
      </c>
      <c r="E158" s="175"/>
      <c r="G158" s="76">
        <v>8</v>
      </c>
      <c r="H158" s="68"/>
      <c r="I158" s="74"/>
      <c r="J158" s="81"/>
      <c r="K158" s="55"/>
      <c r="M158" s="54"/>
    </row>
    <row r="159" spans="1:13" ht="14.25">
      <c r="A159" s="72"/>
      <c r="B159" s="76">
        <v>8</v>
      </c>
      <c r="C159" s="181" t="s">
        <v>297</v>
      </c>
      <c r="D159" s="181" t="s">
        <v>205</v>
      </c>
      <c r="E159" s="180"/>
      <c r="G159" s="76">
        <v>9</v>
      </c>
      <c r="H159" s="68"/>
      <c r="I159" s="74"/>
      <c r="J159" s="81"/>
      <c r="K159" s="55"/>
      <c r="M159" s="102"/>
    </row>
    <row r="160" spans="1:13" ht="14.25">
      <c r="A160" s="72"/>
      <c r="B160" s="76">
        <v>7</v>
      </c>
      <c r="C160" s="181" t="s">
        <v>295</v>
      </c>
      <c r="D160" s="173" t="s">
        <v>192</v>
      </c>
      <c r="E160" s="180"/>
      <c r="G160" s="76">
        <v>10</v>
      </c>
      <c r="H160" s="68"/>
      <c r="I160" s="74"/>
      <c r="J160" s="81"/>
      <c r="K160" s="55"/>
      <c r="M160" s="94"/>
    </row>
    <row r="161" spans="1:13" ht="14.25">
      <c r="A161" s="72"/>
      <c r="B161" s="76" t="s">
        <v>340</v>
      </c>
      <c r="C161" s="173" t="s">
        <v>292</v>
      </c>
      <c r="D161" s="173" t="s">
        <v>108</v>
      </c>
      <c r="E161" s="175"/>
      <c r="G161" s="76">
        <v>11</v>
      </c>
      <c r="H161" s="67"/>
      <c r="I161" s="73"/>
      <c r="J161" s="81"/>
      <c r="K161" s="55"/>
      <c r="M161" s="94"/>
    </row>
    <row r="162" spans="1:13" ht="14.25">
      <c r="A162" s="72"/>
      <c r="B162" s="76">
        <v>9</v>
      </c>
      <c r="C162" s="173" t="s">
        <v>299</v>
      </c>
      <c r="D162" s="173" t="s">
        <v>211</v>
      </c>
      <c r="E162" s="180"/>
      <c r="G162" s="76">
        <v>12</v>
      </c>
      <c r="H162" s="67"/>
      <c r="I162" s="73"/>
      <c r="J162" s="81"/>
      <c r="K162" s="55"/>
      <c r="M162" s="94"/>
    </row>
    <row r="163" spans="1:13" ht="14.25">
      <c r="A163" s="72"/>
      <c r="C163" s="84"/>
      <c r="D163" s="70"/>
      <c r="E163" s="70"/>
      <c r="H163" s="54"/>
      <c r="I163" s="54"/>
      <c r="J163" s="54"/>
      <c r="K163" s="55"/>
      <c r="M163" s="94"/>
    </row>
    <row r="164" spans="1:13" ht="14.25">
      <c r="A164" s="72"/>
      <c r="C164" s="84"/>
      <c r="D164" s="70"/>
      <c r="E164" s="83"/>
      <c r="H164" s="54"/>
      <c r="I164" s="54"/>
      <c r="J164" s="54"/>
      <c r="K164" s="55"/>
      <c r="M164" s="94"/>
    </row>
    <row r="165" spans="1:11" ht="14.25">
      <c r="A165" s="72"/>
      <c r="C165" s="84"/>
      <c r="D165" s="70"/>
      <c r="E165" s="70"/>
      <c r="H165" s="54"/>
      <c r="I165" s="54"/>
      <c r="J165" s="54"/>
      <c r="K165" s="55"/>
    </row>
    <row r="166" spans="1:13" ht="14.25">
      <c r="A166" s="72"/>
      <c r="C166" s="68"/>
      <c r="D166" s="74"/>
      <c r="E166" s="81"/>
      <c r="H166" s="54"/>
      <c r="I166" s="54"/>
      <c r="J166" s="54"/>
      <c r="K166" s="55"/>
      <c r="M166" s="54"/>
    </row>
    <row r="167" ht="13.5">
      <c r="C167" s="99" t="s">
        <v>104</v>
      </c>
    </row>
    <row r="168" spans="2:7" ht="13.5">
      <c r="B168" s="76" t="s">
        <v>154</v>
      </c>
      <c r="C168" s="78" t="s">
        <v>152</v>
      </c>
      <c r="D168" s="78" t="s">
        <v>153</v>
      </c>
      <c r="E168" s="80"/>
      <c r="F168" s="80"/>
      <c r="G168" s="76" t="s">
        <v>109</v>
      </c>
    </row>
    <row r="169" spans="1:12" ht="13.5">
      <c r="A169" s="72"/>
      <c r="B169" s="76">
        <v>1</v>
      </c>
      <c r="C169" s="181" t="s">
        <v>309</v>
      </c>
      <c r="D169" s="181" t="s">
        <v>263</v>
      </c>
      <c r="E169" s="81"/>
      <c r="G169" s="76" t="s">
        <v>154</v>
      </c>
      <c r="H169" s="78" t="s">
        <v>152</v>
      </c>
      <c r="I169" s="78" t="s">
        <v>153</v>
      </c>
      <c r="J169" s="78"/>
      <c r="K169" s="80"/>
      <c r="L169" s="80"/>
    </row>
    <row r="170" spans="1:11" ht="14.25">
      <c r="A170" s="72"/>
      <c r="B170" s="76">
        <v>2</v>
      </c>
      <c r="C170" s="186" t="s">
        <v>320</v>
      </c>
      <c r="D170" s="181" t="s">
        <v>319</v>
      </c>
      <c r="E170" s="70"/>
      <c r="G170" s="76">
        <v>1</v>
      </c>
      <c r="H170" s="186" t="s">
        <v>306</v>
      </c>
      <c r="I170" s="189" t="s">
        <v>208</v>
      </c>
      <c r="J170" s="70"/>
      <c r="K170" s="55"/>
    </row>
    <row r="171" spans="1:13" ht="14.25">
      <c r="A171" s="72"/>
      <c r="B171" s="76">
        <v>3</v>
      </c>
      <c r="C171" s="181" t="s">
        <v>321</v>
      </c>
      <c r="D171" s="173" t="s">
        <v>211</v>
      </c>
      <c r="E171" s="70"/>
      <c r="G171" s="76">
        <v>2</v>
      </c>
      <c r="H171" s="173" t="s">
        <v>114</v>
      </c>
      <c r="I171" s="173" t="s">
        <v>211</v>
      </c>
      <c r="J171" s="70"/>
      <c r="K171" s="55"/>
      <c r="M171" s="54"/>
    </row>
    <row r="172" spans="1:11" ht="14.25">
      <c r="A172" s="72"/>
      <c r="B172" s="76">
        <v>4</v>
      </c>
      <c r="C172" s="173" t="s">
        <v>322</v>
      </c>
      <c r="D172" s="173" t="s">
        <v>211</v>
      </c>
      <c r="E172" s="70"/>
      <c r="G172" s="76">
        <v>3</v>
      </c>
      <c r="H172" s="173" t="s">
        <v>111</v>
      </c>
      <c r="I172" s="173" t="s">
        <v>112</v>
      </c>
      <c r="J172" s="70"/>
      <c r="K172" s="55"/>
    </row>
    <row r="173" spans="1:11" ht="14.25">
      <c r="A173" s="72"/>
      <c r="B173" s="76">
        <v>5</v>
      </c>
      <c r="C173" s="260" t="s">
        <v>381</v>
      </c>
      <c r="D173" s="181" t="s">
        <v>301</v>
      </c>
      <c r="E173" s="70"/>
      <c r="G173" s="76">
        <v>5</v>
      </c>
      <c r="H173" s="173" t="s">
        <v>302</v>
      </c>
      <c r="I173" s="173" t="s">
        <v>107</v>
      </c>
      <c r="J173" s="70"/>
      <c r="K173" s="55"/>
    </row>
    <row r="174" spans="1:13" ht="14.25">
      <c r="A174" s="72"/>
      <c r="B174" s="76">
        <v>6</v>
      </c>
      <c r="C174" s="173" t="s">
        <v>316</v>
      </c>
      <c r="D174" s="173" t="s">
        <v>108</v>
      </c>
      <c r="E174" s="81"/>
      <c r="G174" s="76">
        <v>6</v>
      </c>
      <c r="H174" s="181" t="s">
        <v>310</v>
      </c>
      <c r="I174" s="181" t="s">
        <v>263</v>
      </c>
      <c r="J174" s="70"/>
      <c r="K174" s="55"/>
      <c r="M174" s="54"/>
    </row>
    <row r="175" spans="1:11" ht="14.25">
      <c r="A175" s="72"/>
      <c r="B175" s="76">
        <v>7</v>
      </c>
      <c r="C175" s="173" t="s">
        <v>312</v>
      </c>
      <c r="D175" s="173" t="s">
        <v>313</v>
      </c>
      <c r="E175" s="81"/>
      <c r="G175" s="76">
        <v>7</v>
      </c>
      <c r="H175" s="173" t="s">
        <v>303</v>
      </c>
      <c r="I175" s="173" t="s">
        <v>179</v>
      </c>
      <c r="J175" s="70"/>
      <c r="K175" s="55"/>
    </row>
    <row r="176" spans="1:13" ht="14.25">
      <c r="A176" s="72"/>
      <c r="B176" s="76">
        <v>8</v>
      </c>
      <c r="C176" s="187" t="s">
        <v>314</v>
      </c>
      <c r="D176" s="173" t="s">
        <v>315</v>
      </c>
      <c r="E176" s="81"/>
      <c r="G176" s="88">
        <v>8</v>
      </c>
      <c r="H176" s="181" t="s">
        <v>287</v>
      </c>
      <c r="I176" s="181" t="s">
        <v>288</v>
      </c>
      <c r="J176" s="70"/>
      <c r="K176" s="55"/>
      <c r="M176" s="54"/>
    </row>
    <row r="177" spans="1:13" ht="14.25">
      <c r="A177" s="72"/>
      <c r="B177" s="76">
        <v>9</v>
      </c>
      <c r="C177" s="181" t="s">
        <v>304</v>
      </c>
      <c r="D177" s="181" t="s">
        <v>205</v>
      </c>
      <c r="E177" s="81"/>
      <c r="G177" s="76">
        <v>9</v>
      </c>
      <c r="H177" s="181" t="s">
        <v>307</v>
      </c>
      <c r="I177" s="181" t="s">
        <v>308</v>
      </c>
      <c r="J177" s="70"/>
      <c r="K177" s="55"/>
      <c r="M177" s="54"/>
    </row>
    <row r="178" spans="1:13" ht="14.25">
      <c r="A178" s="72"/>
      <c r="B178" s="76" t="s">
        <v>340</v>
      </c>
      <c r="C178" s="173" t="s">
        <v>317</v>
      </c>
      <c r="D178" s="173" t="s">
        <v>89</v>
      </c>
      <c r="E178" s="70"/>
      <c r="G178" s="76">
        <v>10</v>
      </c>
      <c r="H178" s="181" t="s">
        <v>113</v>
      </c>
      <c r="I178" s="173" t="s">
        <v>211</v>
      </c>
      <c r="J178" s="70"/>
      <c r="K178" s="55"/>
      <c r="M178" s="54"/>
    </row>
    <row r="179" spans="1:13" ht="14.25">
      <c r="A179" s="72"/>
      <c r="B179" s="76" t="s">
        <v>340</v>
      </c>
      <c r="C179" s="186" t="s">
        <v>318</v>
      </c>
      <c r="D179" s="189" t="s">
        <v>319</v>
      </c>
      <c r="E179" s="95"/>
      <c r="G179" s="76">
        <v>4</v>
      </c>
      <c r="H179" s="181" t="s">
        <v>311</v>
      </c>
      <c r="I179" s="181" t="s">
        <v>263</v>
      </c>
      <c r="J179" s="70"/>
      <c r="K179" s="55"/>
      <c r="M179" s="54"/>
    </row>
    <row r="180" spans="1:11" ht="14.25">
      <c r="A180" s="72"/>
      <c r="C180" s="84"/>
      <c r="D180" s="70"/>
      <c r="E180" s="83"/>
      <c r="G180" s="76">
        <v>11</v>
      </c>
      <c r="H180" s="173" t="s">
        <v>305</v>
      </c>
      <c r="I180" s="181" t="s">
        <v>205</v>
      </c>
      <c r="J180" s="70"/>
      <c r="K180" s="55"/>
    </row>
    <row r="181" spans="1:11" ht="14.25">
      <c r="A181" s="72"/>
      <c r="C181" s="84"/>
      <c r="D181" s="70"/>
      <c r="E181" s="81"/>
      <c r="H181" s="181"/>
      <c r="I181" s="181"/>
      <c r="J181" s="70"/>
      <c r="K181" s="55"/>
    </row>
    <row r="182" spans="1:11" ht="14.25">
      <c r="A182" s="72"/>
      <c r="C182" s="68"/>
      <c r="D182" s="74"/>
      <c r="E182" s="81"/>
      <c r="H182" s="68"/>
      <c r="I182" s="74"/>
      <c r="J182" s="70"/>
      <c r="K182" s="55"/>
    </row>
    <row r="183" spans="3:13" ht="14.25">
      <c r="C183" s="54"/>
      <c r="D183" s="54"/>
      <c r="E183" s="55"/>
      <c r="H183" s="68"/>
      <c r="I183" s="69"/>
      <c r="J183" s="70"/>
      <c r="K183" s="55"/>
      <c r="M183" s="54"/>
    </row>
    <row r="184" spans="3:11" ht="14.25">
      <c r="C184" s="54"/>
      <c r="D184" s="54"/>
      <c r="E184" s="55"/>
      <c r="H184" s="68"/>
      <c r="I184" s="74"/>
      <c r="J184" s="83"/>
      <c r="K184" s="55"/>
    </row>
    <row r="185" spans="3:11" ht="14.25">
      <c r="C185" s="54"/>
      <c r="D185" s="54"/>
      <c r="E185" s="55"/>
      <c r="H185" s="67"/>
      <c r="I185" s="73"/>
      <c r="J185" s="81"/>
      <c r="K185" s="55"/>
    </row>
    <row r="186" spans="3:11" ht="14.25">
      <c r="C186" s="54"/>
      <c r="D186" s="54"/>
      <c r="E186" s="55"/>
      <c r="H186" s="104"/>
      <c r="I186" s="74"/>
      <c r="J186" s="81"/>
      <c r="K186" s="55"/>
    </row>
    <row r="187" spans="3:13" ht="14.25">
      <c r="C187" s="54"/>
      <c r="D187" s="54"/>
      <c r="E187" s="55"/>
      <c r="H187" s="68"/>
      <c r="I187" s="74"/>
      <c r="J187" s="81"/>
      <c r="K187" s="55"/>
      <c r="M187" s="54"/>
    </row>
    <row r="188" spans="3:11" ht="14.25">
      <c r="C188" s="54"/>
      <c r="D188" s="54"/>
      <c r="E188" s="55"/>
      <c r="H188" s="54"/>
      <c r="I188" s="54"/>
      <c r="J188" s="54"/>
      <c r="K188" s="55"/>
    </row>
    <row r="189" spans="3:11" ht="14.25">
      <c r="C189" s="54"/>
      <c r="D189" s="54"/>
      <c r="E189" s="55"/>
      <c r="H189" s="54"/>
      <c r="I189" s="54"/>
      <c r="J189" s="54"/>
      <c r="K189" s="55"/>
    </row>
    <row r="190" spans="3:11" ht="14.25">
      <c r="C190" s="54"/>
      <c r="D190" s="54"/>
      <c r="E190" s="55"/>
      <c r="H190" s="54"/>
      <c r="I190" s="54"/>
      <c r="J190" s="54"/>
      <c r="K190" s="55"/>
    </row>
    <row r="191" spans="3:11" ht="14.25">
      <c r="C191" s="54"/>
      <c r="D191" s="54"/>
      <c r="E191" s="55"/>
      <c r="H191" s="54"/>
      <c r="I191" s="54"/>
      <c r="J191" s="54"/>
      <c r="K191" s="55"/>
    </row>
    <row r="192" spans="3:11" ht="14.25">
      <c r="C192" s="54"/>
      <c r="D192" s="54"/>
      <c r="E192" s="55"/>
      <c r="H192" s="54"/>
      <c r="I192" s="54"/>
      <c r="J192" s="54"/>
      <c r="K192" s="55"/>
    </row>
    <row r="193" spans="3:11" ht="14.25">
      <c r="C193" s="54"/>
      <c r="D193" s="54"/>
      <c r="E193" s="55"/>
      <c r="H193" s="54"/>
      <c r="I193" s="54"/>
      <c r="J193" s="54"/>
      <c r="K193" s="55"/>
    </row>
    <row r="194" spans="3:11" ht="14.25">
      <c r="C194" s="54"/>
      <c r="D194" s="54"/>
      <c r="E194" s="55"/>
      <c r="H194" s="54"/>
      <c r="I194" s="54"/>
      <c r="J194" s="54"/>
      <c r="K194" s="55"/>
    </row>
    <row r="195" spans="3:11" ht="14.25">
      <c r="C195" s="54"/>
      <c r="D195" s="54"/>
      <c r="E195" s="55"/>
      <c r="H195" s="54"/>
      <c r="I195" s="54"/>
      <c r="J195" s="54"/>
      <c r="K195" s="55"/>
    </row>
    <row r="196" spans="3:13" ht="14.25">
      <c r="C196" s="54"/>
      <c r="D196" s="54"/>
      <c r="E196" s="55"/>
      <c r="H196" s="54"/>
      <c r="I196" s="54"/>
      <c r="J196" s="54"/>
      <c r="K196" s="55"/>
      <c r="M196" s="54"/>
    </row>
    <row r="197" spans="3:11" ht="14.25">
      <c r="C197" s="54"/>
      <c r="D197" s="54"/>
      <c r="E197" s="55"/>
      <c r="H197" s="54"/>
      <c r="I197" s="54"/>
      <c r="J197" s="54"/>
      <c r="K197" s="55"/>
    </row>
    <row r="198" spans="3:11" ht="14.25">
      <c r="C198" s="54"/>
      <c r="D198" s="54"/>
      <c r="E198" s="55"/>
      <c r="H198" s="54"/>
      <c r="I198" s="54"/>
      <c r="J198" s="54"/>
      <c r="K198" s="55"/>
    </row>
    <row r="199" spans="3:11" ht="14.25">
      <c r="C199" s="54"/>
      <c r="D199" s="54"/>
      <c r="E199" s="55"/>
      <c r="H199" s="54"/>
      <c r="I199" s="54"/>
      <c r="J199" s="54"/>
      <c r="K199" s="55"/>
    </row>
    <row r="200" spans="3:11" ht="14.25">
      <c r="C200" s="54"/>
      <c r="D200" s="54"/>
      <c r="E200" s="55"/>
      <c r="H200" s="54"/>
      <c r="I200" s="54"/>
      <c r="J200" s="54"/>
      <c r="K200" s="55"/>
    </row>
    <row r="201" spans="3:11" ht="14.25">
      <c r="C201" s="54"/>
      <c r="D201" s="54"/>
      <c r="E201" s="55"/>
      <c r="H201" s="54"/>
      <c r="I201" s="54"/>
      <c r="J201" s="54"/>
      <c r="K201" s="55"/>
    </row>
    <row r="202" spans="3:11" ht="14.25">
      <c r="C202" s="54"/>
      <c r="D202" s="54"/>
      <c r="E202" s="55"/>
      <c r="H202" s="54"/>
      <c r="I202" s="54"/>
      <c r="J202" s="54"/>
      <c r="K202" s="55"/>
    </row>
    <row r="203" spans="3:11" ht="14.25">
      <c r="C203" s="54"/>
      <c r="D203" s="54"/>
      <c r="E203" s="55"/>
      <c r="H203" s="54"/>
      <c r="K203" s="87"/>
    </row>
    <row r="204" spans="3:11" ht="14.25">
      <c r="C204" s="54"/>
      <c r="D204" s="54"/>
      <c r="E204" s="55"/>
      <c r="K204" s="87"/>
    </row>
    <row r="205" spans="3:11" ht="14.25">
      <c r="C205" s="54"/>
      <c r="D205" s="54"/>
      <c r="E205" s="55"/>
      <c r="H205" s="103"/>
      <c r="K205" s="87"/>
    </row>
    <row r="206" spans="3:11" ht="14.25">
      <c r="C206" s="54"/>
      <c r="D206" s="54"/>
      <c r="E206" s="55"/>
      <c r="H206" s="103"/>
      <c r="K206" s="87"/>
    </row>
    <row r="207" spans="3:11" ht="14.25">
      <c r="C207" s="54"/>
      <c r="D207" s="54"/>
      <c r="E207" s="55"/>
      <c r="H207" s="103"/>
      <c r="K207" s="87"/>
    </row>
    <row r="208" spans="3:11" ht="14.25">
      <c r="C208" s="54"/>
      <c r="D208" s="54"/>
      <c r="E208" s="55"/>
      <c r="K208" s="87"/>
    </row>
    <row r="209" spans="3:11" ht="14.25">
      <c r="C209" s="54"/>
      <c r="D209" s="54"/>
      <c r="E209" s="55"/>
      <c r="K209" s="87"/>
    </row>
    <row r="210" spans="3:11" ht="14.25">
      <c r="C210" s="54"/>
      <c r="D210" s="54"/>
      <c r="E210" s="55"/>
      <c r="K210" s="87"/>
    </row>
    <row r="211" spans="3:11" ht="14.25">
      <c r="C211" s="54"/>
      <c r="D211" s="54"/>
      <c r="E211" s="55"/>
      <c r="K211" s="87"/>
    </row>
    <row r="212" spans="3:11" ht="14.25">
      <c r="C212" s="54"/>
      <c r="D212" s="54"/>
      <c r="E212" s="55"/>
      <c r="K212" s="87"/>
    </row>
    <row r="213" spans="3:11" ht="14.25">
      <c r="C213" s="54"/>
      <c r="D213" s="54"/>
      <c r="E213" s="55"/>
      <c r="K213" s="87"/>
    </row>
    <row r="214" spans="3:11" ht="14.25">
      <c r="C214" s="54"/>
      <c r="D214" s="54"/>
      <c r="E214" s="55"/>
      <c r="K214" s="87"/>
    </row>
    <row r="215" spans="3:11" ht="14.25">
      <c r="C215" s="54"/>
      <c r="D215" s="54"/>
      <c r="E215" s="55"/>
      <c r="K215" s="87"/>
    </row>
    <row r="216" spans="3:5" ht="14.25">
      <c r="C216" s="54"/>
      <c r="D216" s="54"/>
      <c r="E216" s="55"/>
    </row>
    <row r="217" spans="3:5" ht="14.25">
      <c r="C217" s="54"/>
      <c r="D217" s="54"/>
      <c r="E217" s="55"/>
    </row>
    <row r="218" spans="3:5" ht="14.25">
      <c r="C218" s="54"/>
      <c r="D218" s="54"/>
      <c r="E218" s="55"/>
    </row>
    <row r="219" spans="3:5" ht="14.25">
      <c r="C219" s="54"/>
      <c r="D219" s="54"/>
      <c r="E219" s="55"/>
    </row>
    <row r="220" spans="3:5" ht="14.25">
      <c r="C220" s="54"/>
      <c r="D220" s="54"/>
      <c r="E220" s="55"/>
    </row>
    <row r="221" spans="2:5" ht="14.25">
      <c r="B221" s="76">
        <v>37</v>
      </c>
      <c r="C221" s="54" t="s">
        <v>18</v>
      </c>
      <c r="E221" s="87"/>
    </row>
    <row r="222" ht="13.5">
      <c r="E222" s="87"/>
    </row>
    <row r="223" ht="13.5">
      <c r="E223" s="87"/>
    </row>
    <row r="224" ht="13.5">
      <c r="E224" s="87"/>
    </row>
    <row r="225" ht="13.5">
      <c r="E225" s="87"/>
    </row>
    <row r="226" ht="13.5">
      <c r="E226" s="87"/>
    </row>
    <row r="227" ht="13.5">
      <c r="E227" s="87"/>
    </row>
    <row r="228" ht="13.5">
      <c r="E228" s="87"/>
    </row>
    <row r="229" ht="13.5">
      <c r="E229" s="87"/>
    </row>
    <row r="230" ht="13.5">
      <c r="E230" s="87"/>
    </row>
    <row r="231" ht="13.5">
      <c r="E231" s="87"/>
    </row>
    <row r="232" ht="13.5">
      <c r="E232" s="87"/>
    </row>
    <row r="233" ht="13.5">
      <c r="E233" s="87"/>
    </row>
    <row r="234" ht="13.5">
      <c r="E234" s="87"/>
    </row>
    <row r="236" ht="13.5">
      <c r="C236" s="24" t="s">
        <v>155</v>
      </c>
    </row>
    <row r="237" spans="2:6" ht="13.5">
      <c r="B237" s="76" t="s">
        <v>154</v>
      </c>
      <c r="C237" s="78" t="s">
        <v>152</v>
      </c>
      <c r="D237" s="78" t="s">
        <v>153</v>
      </c>
      <c r="E237" s="80"/>
      <c r="F237" s="80"/>
    </row>
    <row r="238" spans="2:5" ht="14.25">
      <c r="B238" s="76">
        <v>25</v>
      </c>
      <c r="C238" s="54" t="s">
        <v>0</v>
      </c>
      <c r="D238" s="54" t="s">
        <v>1</v>
      </c>
      <c r="E238" s="55"/>
    </row>
    <row r="239" spans="2:5" ht="14.25">
      <c r="B239" s="76">
        <v>16</v>
      </c>
      <c r="C239" s="54" t="s">
        <v>2</v>
      </c>
      <c r="D239" s="54" t="s">
        <v>7</v>
      </c>
      <c r="E239" s="55"/>
    </row>
    <row r="240" spans="2:5" ht="14.25">
      <c r="B240" s="76">
        <v>21</v>
      </c>
      <c r="C240" s="54" t="s">
        <v>9</v>
      </c>
      <c r="D240" s="54" t="s">
        <v>8</v>
      </c>
      <c r="E240" s="55"/>
    </row>
    <row r="241" spans="2:5" ht="14.25">
      <c r="B241" s="76">
        <v>27</v>
      </c>
      <c r="C241" s="54" t="s">
        <v>2</v>
      </c>
      <c r="D241" s="54" t="s">
        <v>8</v>
      </c>
      <c r="E241" s="55"/>
    </row>
    <row r="242" spans="2:5" ht="14.25">
      <c r="B242" s="76">
        <v>8</v>
      </c>
      <c r="C242" s="54" t="s">
        <v>10</v>
      </c>
      <c r="D242" s="54" t="s">
        <v>8</v>
      </c>
      <c r="E242" s="55"/>
    </row>
    <row r="243" spans="2:5" ht="14.25">
      <c r="B243" s="76">
        <v>14</v>
      </c>
      <c r="C243" s="54" t="s">
        <v>11</v>
      </c>
      <c r="D243" s="54" t="s">
        <v>8</v>
      </c>
      <c r="E243" s="55"/>
    </row>
    <row r="244" spans="2:5" ht="14.25">
      <c r="B244" s="76">
        <v>11</v>
      </c>
      <c r="C244" s="54" t="s">
        <v>14</v>
      </c>
      <c r="D244" s="54" t="s">
        <v>15</v>
      </c>
      <c r="E244" s="55"/>
    </row>
    <row r="245" spans="2:5" ht="14.25">
      <c r="B245" s="76">
        <v>30</v>
      </c>
      <c r="C245" s="54" t="s">
        <v>16</v>
      </c>
      <c r="D245" s="54" t="s">
        <v>15</v>
      </c>
      <c r="E245" s="55"/>
    </row>
    <row r="246" spans="2:5" ht="14.25">
      <c r="B246" s="76">
        <v>2</v>
      </c>
      <c r="C246" s="54" t="s">
        <v>19</v>
      </c>
      <c r="D246" s="54" t="s">
        <v>17</v>
      </c>
      <c r="E246" s="55"/>
    </row>
    <row r="247" spans="2:5" ht="14.25">
      <c r="B247" s="76">
        <v>24</v>
      </c>
      <c r="C247" s="54" t="s">
        <v>20</v>
      </c>
      <c r="D247" s="54" t="s">
        <v>21</v>
      </c>
      <c r="E247" s="55"/>
    </row>
    <row r="248" spans="2:5" ht="14.25">
      <c r="B248" s="76">
        <v>7</v>
      </c>
      <c r="C248" s="54" t="s">
        <v>24</v>
      </c>
      <c r="D248" s="54" t="s">
        <v>21</v>
      </c>
      <c r="E248" s="55"/>
    </row>
    <row r="249" spans="2:5" ht="14.25">
      <c r="B249" s="76">
        <v>23</v>
      </c>
      <c r="C249" s="54" t="s">
        <v>3</v>
      </c>
      <c r="D249" s="54" t="s">
        <v>23</v>
      </c>
      <c r="E249" s="55"/>
    </row>
    <row r="250" spans="2:5" ht="14.25">
      <c r="B250" s="76">
        <v>26</v>
      </c>
      <c r="C250" s="54" t="s">
        <v>25</v>
      </c>
      <c r="D250" s="54" t="s">
        <v>21</v>
      </c>
      <c r="E250" s="55"/>
    </row>
    <row r="251" spans="2:5" ht="14.25">
      <c r="B251" s="76">
        <v>15</v>
      </c>
      <c r="C251" s="54" t="s">
        <v>26</v>
      </c>
      <c r="D251" s="54" t="s">
        <v>21</v>
      </c>
      <c r="E251" s="55"/>
    </row>
    <row r="252" spans="2:5" ht="14.25">
      <c r="B252" s="76">
        <v>6</v>
      </c>
      <c r="C252" s="54" t="s">
        <v>27</v>
      </c>
      <c r="D252" s="54" t="s">
        <v>21</v>
      </c>
      <c r="E252" s="55"/>
    </row>
    <row r="253" spans="2:5" ht="14.25">
      <c r="B253" s="76">
        <v>3</v>
      </c>
      <c r="C253" s="54" t="s">
        <v>28</v>
      </c>
      <c r="D253" s="54" t="s">
        <v>23</v>
      </c>
      <c r="E253" s="55"/>
    </row>
    <row r="254" spans="2:5" ht="14.25">
      <c r="B254" s="76">
        <v>28</v>
      </c>
      <c r="C254" s="54" t="s">
        <v>81</v>
      </c>
      <c r="D254" s="54" t="s">
        <v>80</v>
      </c>
      <c r="E254" s="55"/>
    </row>
    <row r="255" spans="2:5" ht="14.25">
      <c r="B255" s="76">
        <v>4</v>
      </c>
      <c r="C255" s="54" t="s">
        <v>115</v>
      </c>
      <c r="D255" s="54" t="s">
        <v>6</v>
      </c>
      <c r="E255" s="55"/>
    </row>
    <row r="256" spans="2:5" ht="14.25">
      <c r="B256" s="76">
        <v>17</v>
      </c>
      <c r="C256" s="54" t="s">
        <v>117</v>
      </c>
      <c r="D256" s="54" t="s">
        <v>116</v>
      </c>
      <c r="E256" s="55"/>
    </row>
    <row r="257" spans="2:5" ht="14.25">
      <c r="B257" s="76">
        <v>18</v>
      </c>
      <c r="C257" s="54" t="s">
        <v>139</v>
      </c>
      <c r="D257" s="54" t="s">
        <v>22</v>
      </c>
      <c r="E257" s="55"/>
    </row>
    <row r="258" spans="2:5" ht="14.25">
      <c r="B258" s="76">
        <v>1</v>
      </c>
      <c r="C258" s="54" t="s">
        <v>141</v>
      </c>
      <c r="D258" s="54" t="s">
        <v>140</v>
      </c>
      <c r="E258" s="55"/>
    </row>
    <row r="259" spans="2:5" ht="14.25">
      <c r="B259" s="76">
        <v>10</v>
      </c>
      <c r="C259" s="54" t="s">
        <v>142</v>
      </c>
      <c r="D259" s="54" t="s">
        <v>143</v>
      </c>
      <c r="E259" s="55"/>
    </row>
    <row r="260" spans="2:5" ht="14.25">
      <c r="B260" s="76">
        <v>9</v>
      </c>
      <c r="C260" s="54" t="s">
        <v>144</v>
      </c>
      <c r="D260" s="54" t="s">
        <v>23</v>
      </c>
      <c r="E260" s="55"/>
    </row>
    <row r="261" spans="2:5" ht="14.25">
      <c r="B261" s="76">
        <v>29</v>
      </c>
      <c r="C261" s="54" t="s">
        <v>118</v>
      </c>
      <c r="D261" s="54" t="s">
        <v>22</v>
      </c>
      <c r="E261" s="55"/>
    </row>
    <row r="262" spans="2:5" ht="14.25">
      <c r="B262" s="76">
        <v>22</v>
      </c>
      <c r="C262" s="54" t="s">
        <v>13</v>
      </c>
      <c r="D262" s="54" t="s">
        <v>22</v>
      </c>
      <c r="E262" s="55"/>
    </row>
    <row r="263" spans="2:5" ht="14.25">
      <c r="B263" s="76">
        <v>12</v>
      </c>
      <c r="C263" s="54" t="s">
        <v>138</v>
      </c>
      <c r="D263" s="54" t="s">
        <v>22</v>
      </c>
      <c r="E263" s="55"/>
    </row>
    <row r="264" spans="2:5" ht="14.25">
      <c r="B264" s="76">
        <v>19</v>
      </c>
      <c r="C264" s="54" t="s">
        <v>149</v>
      </c>
      <c r="D264" s="54" t="s">
        <v>150</v>
      </c>
      <c r="E264" s="55"/>
    </row>
    <row r="265" spans="2:5" ht="14.25">
      <c r="B265" s="76">
        <v>13</v>
      </c>
      <c r="C265" s="54" t="s">
        <v>151</v>
      </c>
      <c r="D265" s="54" t="s">
        <v>12</v>
      </c>
      <c r="E265" s="55"/>
    </row>
    <row r="266" spans="2:5" ht="14.25">
      <c r="B266" s="76">
        <v>5</v>
      </c>
      <c r="C266" s="54" t="s">
        <v>148</v>
      </c>
      <c r="D266" s="54" t="s">
        <v>1</v>
      </c>
      <c r="E266" s="55"/>
    </row>
    <row r="267" spans="2:5" ht="14.25">
      <c r="B267" s="76">
        <v>20</v>
      </c>
      <c r="C267" s="54" t="s">
        <v>18</v>
      </c>
      <c r="E267" s="87"/>
    </row>
    <row r="268" spans="3:5" ht="13.5">
      <c r="C268" s="103"/>
      <c r="E268" s="87"/>
    </row>
    <row r="269" spans="3:5" ht="13.5">
      <c r="C269" s="103"/>
      <c r="E269" s="87"/>
    </row>
    <row r="270" spans="3:5" ht="13.5">
      <c r="C270" s="103"/>
      <c r="E270" s="87"/>
    </row>
    <row r="271" spans="3:5" ht="13.5">
      <c r="C271" s="103"/>
      <c r="E271" s="87"/>
    </row>
    <row r="272" spans="3:5" ht="13.5">
      <c r="C272" s="103"/>
      <c r="E272" s="87"/>
    </row>
    <row r="273" ht="13.5">
      <c r="E273" s="87"/>
    </row>
    <row r="274" ht="13.5">
      <c r="E274" s="87"/>
    </row>
  </sheetData>
  <dataValidations count="6">
    <dataValidation type="date" operator="greaterThanOrEqual" allowBlank="1" showInputMessage="1" showErrorMessage="1" imeMode="off" sqref="E275:E65536 K4:K5 E95:E102 E167:E168 K168:K169 K149:K150 K101:K102 E147:E150 K26:K32 E235:E237 E3:E5">
      <formula1>31778</formula1>
    </dataValidation>
    <dataValidation type="date" operator="greaterThanOrEqual" allowBlank="1" showInputMessage="1" showErrorMessage="1" imeMode="off" sqref="K114:K123 E129:E146">
      <formula1>32509</formula1>
    </dataValidation>
    <dataValidation type="date" operator="greaterThanOrEqual" allowBlank="1" showInputMessage="1" showErrorMessage="1" imeMode="off" sqref="E221:E234">
      <formula1>33970</formula1>
    </dataValidation>
    <dataValidation type="date" operator="greaterThanOrEqual" allowBlank="1" showInputMessage="1" showErrorMessage="1" imeMode="off" sqref="E267:E274">
      <formula1>34700</formula1>
    </dataValidation>
    <dataValidation type="date" operator="greaterThanOrEqual" allowBlank="1" showInputMessage="1" showErrorMessage="1" imeMode="off" sqref="K203:K215">
      <formula1>34335</formula1>
    </dataValidation>
    <dataValidation allowBlank="1" showInputMessage="1" showErrorMessage="1" imeMode="off" sqref="K151:K166 E238:E266 E103:E128 E151:E166 K19:K25 E169:E220 K170:K202 K103:K113"/>
  </dataValidation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8" scale="85" r:id="rId1"/>
  <rowBreaks count="4" manualBreakCount="4">
    <brk id="58" max="12" man="1"/>
    <brk id="100" max="255" man="1"/>
    <brk id="166" max="255" man="1"/>
    <brk id="26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14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375" style="22" customWidth="1"/>
    <col min="2" max="3" width="8.625" style="22" customWidth="1"/>
    <col min="4" max="11" width="1.75390625" style="22" customWidth="1"/>
    <col min="12" max="12" width="2.25390625" style="22" customWidth="1"/>
    <col min="13" max="14" width="1.75390625" style="22" customWidth="1"/>
    <col min="15" max="15" width="2.00390625" style="22" customWidth="1"/>
    <col min="16" max="16" width="2.375" style="22" customWidth="1"/>
    <col min="17" max="22" width="1.75390625" style="22" customWidth="1"/>
    <col min="23" max="23" width="1.75390625" style="132" customWidth="1"/>
    <col min="24" max="25" width="1.75390625" style="22" customWidth="1"/>
    <col min="26" max="53" width="4.625" style="22" customWidth="1"/>
    <col min="54" max="16384" width="9.00390625" style="22" customWidth="1"/>
  </cols>
  <sheetData>
    <row r="1" spans="1:28" ht="28.5">
      <c r="A1" s="35" t="s">
        <v>130</v>
      </c>
      <c r="D1" s="191" t="s">
        <v>79</v>
      </c>
      <c r="E1" s="194"/>
      <c r="F1" s="194"/>
      <c r="G1" s="194"/>
      <c r="H1" s="194"/>
      <c r="I1" s="194"/>
      <c r="J1" s="194"/>
      <c r="K1" s="194"/>
      <c r="L1" s="194"/>
      <c r="AB1" s="132"/>
    </row>
    <row r="2" spans="12:31" ht="22.5" customHeight="1">
      <c r="L2" s="29"/>
      <c r="N2" s="42"/>
      <c r="O2" s="42"/>
      <c r="P2" s="42"/>
      <c r="Q2" s="42"/>
      <c r="R2" s="42"/>
      <c r="S2" s="199"/>
      <c r="T2" s="42"/>
      <c r="U2" s="42"/>
      <c r="AD2" s="241" t="s">
        <v>357</v>
      </c>
      <c r="AE2" s="241"/>
    </row>
    <row r="3" spans="1:39" ht="22.5" customHeight="1">
      <c r="A3" s="127" t="s">
        <v>54</v>
      </c>
      <c r="B3" s="116" t="s">
        <v>129</v>
      </c>
      <c r="C3" s="127" t="s">
        <v>4</v>
      </c>
      <c r="D3" s="303" t="str">
        <f>LEFT(B4,3)</f>
        <v>田中　</v>
      </c>
      <c r="E3" s="238"/>
      <c r="F3" s="238"/>
      <c r="G3" s="304"/>
      <c r="H3" s="238" t="str">
        <f>LEFT(B5,3)</f>
        <v>渡邉　</v>
      </c>
      <c r="I3" s="238"/>
      <c r="J3" s="238"/>
      <c r="K3" s="304"/>
      <c r="L3" s="271" t="str">
        <f>LEFT(B6,3)</f>
        <v>篠原盛</v>
      </c>
      <c r="M3" s="242"/>
      <c r="N3" s="242"/>
      <c r="O3" s="238"/>
      <c r="P3" s="243" t="s">
        <v>156</v>
      </c>
      <c r="Q3" s="244"/>
      <c r="R3" s="243" t="s">
        <v>5</v>
      </c>
      <c r="S3" s="244"/>
      <c r="T3" s="243" t="s">
        <v>157</v>
      </c>
      <c r="U3" s="244"/>
      <c r="Y3" s="30"/>
      <c r="AD3" s="219" t="s">
        <v>358</v>
      </c>
      <c r="AE3" s="42"/>
      <c r="AF3" s="136">
        <v>1</v>
      </c>
      <c r="AG3" s="222" t="str">
        <f>IF(AF3="","",VLOOKUP(AF3,データ!$B$6:$D$100,2,FALSE))</f>
        <v>田中　一成</v>
      </c>
      <c r="AH3" s="42"/>
      <c r="AI3" s="223" t="str">
        <f>IF(AF3="","",VLOOKUP(AF3,データ!$B$6:$D$100,3,FALSE))</f>
        <v>イワキリＪｒ</v>
      </c>
      <c r="AJ3" s="42"/>
      <c r="AK3" s="42"/>
      <c r="AL3" s="136" t="s">
        <v>360</v>
      </c>
      <c r="AM3" s="42"/>
    </row>
    <row r="4" spans="1:38" ht="22.5" customHeight="1">
      <c r="A4" s="121">
        <v>1</v>
      </c>
      <c r="B4" s="117" t="str">
        <f>IF(A4="","",VLOOKUP(A4,データ!$B$6:$D$100,2,FALSE))</f>
        <v>田中　一成</v>
      </c>
      <c r="C4" s="118" t="str">
        <f>IF(A4="","",VLOOKUP(A4,データ!$B$6:$D$100,3,FALSE))</f>
        <v>イワキリＪｒ</v>
      </c>
      <c r="D4" s="305"/>
      <c r="E4" s="300"/>
      <c r="F4" s="300"/>
      <c r="G4" s="301"/>
      <c r="H4" s="126" t="str">
        <f>IF(I4="","",IF(I4&gt;J4,"○","●"))</f>
        <v>○</v>
      </c>
      <c r="I4" s="45">
        <v>6</v>
      </c>
      <c r="J4" s="40">
        <v>0</v>
      </c>
      <c r="K4" s="40"/>
      <c r="L4" s="126" t="str">
        <f>IF(M4="","",IF(M4&gt;N4,"○","●"))</f>
        <v>○</v>
      </c>
      <c r="M4" s="45">
        <v>6</v>
      </c>
      <c r="N4" s="40">
        <v>1</v>
      </c>
      <c r="O4" s="40"/>
      <c r="P4" s="112">
        <f>IF(H4="","",COUNTIF(D4:O4,"○"))</f>
        <v>2</v>
      </c>
      <c r="Q4" s="113">
        <f>IF(H4="","",COUNTIF(D4:O4,"●"))</f>
        <v>0</v>
      </c>
      <c r="R4" s="239">
        <f>IF(I4="","",(E4+I4+M4)/(E4+F4+I4+J4+M4+N4))*100</f>
        <v>92.3076923076923</v>
      </c>
      <c r="S4" s="240"/>
      <c r="T4" s="271">
        <f>IF(R4="","",RANK(R4,R4:S6))</f>
        <v>1</v>
      </c>
      <c r="U4" s="238"/>
      <c r="W4" s="132" t="s">
        <v>341</v>
      </c>
      <c r="Z4" s="135"/>
      <c r="AD4" s="220" t="s">
        <v>359</v>
      </c>
      <c r="AF4" s="132">
        <v>46</v>
      </c>
      <c r="AG4" s="221" t="str">
        <f>IF(AF4="","",VLOOKUP(AF4,データ!$B$6:$D$100,2,FALSE))</f>
        <v>緒方研仁</v>
      </c>
      <c r="AI4" s="221" t="str">
        <f>IF(AF4="","",VLOOKUP(AF4,データ!$B$6:$D$100,3,FALSE))</f>
        <v>三財中</v>
      </c>
      <c r="AL4" s="22">
        <v>61</v>
      </c>
    </row>
    <row r="5" spans="1:28" ht="22.5" customHeight="1">
      <c r="A5" s="121">
        <v>2</v>
      </c>
      <c r="B5" s="117" t="str">
        <f>IF(A5="","",VLOOKUP(A5,データ!$B$6:$D$100,2,FALSE))</f>
        <v>渡邉　賢司</v>
      </c>
      <c r="C5" s="118" t="str">
        <f>IF(A5="","",VLOOKUP(A5,データ!$B$6:$D$100,3,FALSE))</f>
        <v>清武Jr</v>
      </c>
      <c r="D5" s="128" t="str">
        <f>IF(H4="","",IF(H4="○","●","○"))</f>
        <v>●</v>
      </c>
      <c r="E5" s="112">
        <f>IF(J4="","",J4)</f>
        <v>0</v>
      </c>
      <c r="F5" s="113">
        <f>IF(I4="","",I4)</f>
        <v>6</v>
      </c>
      <c r="G5" s="195">
        <f>IF(K4="","",K4)</f>
      </c>
      <c r="H5" s="299"/>
      <c r="I5" s="300"/>
      <c r="J5" s="300"/>
      <c r="K5" s="301"/>
      <c r="L5" s="129" t="str">
        <f>IF(M5="","",IF(M5&gt;N5,"○","●"))</f>
        <v>●</v>
      </c>
      <c r="M5" s="116">
        <v>2</v>
      </c>
      <c r="N5" s="115">
        <v>6</v>
      </c>
      <c r="O5" s="115"/>
      <c r="P5" s="112">
        <f>IF(D5="","",COUNTIF(D5:O5,"○"))</f>
        <v>0</v>
      </c>
      <c r="Q5" s="113">
        <f>IF(D5="","",COUNTIF(D5:O5,"●"))</f>
        <v>2</v>
      </c>
      <c r="R5" s="239">
        <f>IF(E5="","",(E5+I5+M5)/(E5+F5+I5+J5+M5+N5))*100</f>
        <v>14.285714285714285</v>
      </c>
      <c r="S5" s="240"/>
      <c r="T5" s="271">
        <f>IF(R5="","",RANK(R5,R4:S6))</f>
        <v>3</v>
      </c>
      <c r="U5" s="238"/>
      <c r="V5" s="39"/>
      <c r="W5" s="212"/>
      <c r="X5" s="39"/>
      <c r="Y5" s="39"/>
      <c r="AA5" s="39"/>
      <c r="AB5" s="40"/>
    </row>
    <row r="6" spans="1:28" ht="22.5" customHeight="1">
      <c r="A6" s="121">
        <v>3</v>
      </c>
      <c r="B6" s="71" t="str">
        <f>IF(A6="","",VLOOKUP(A6,データ!$B$6:$D$100,2,FALSE))</f>
        <v>篠原盛太郎</v>
      </c>
      <c r="C6" s="210" t="str">
        <f>IF(A6="","",VLOOKUP(A6,データ!$B$6:$D$100,3,FALSE))</f>
        <v>三財中</v>
      </c>
      <c r="D6" s="128" t="str">
        <f>IF(L4="","",IF(L4="○","●","○"))</f>
        <v>●</v>
      </c>
      <c r="E6" s="112">
        <f>IF(N4="","",N4)</f>
        <v>1</v>
      </c>
      <c r="F6" s="113">
        <f>IF(M4="","",M4)</f>
        <v>6</v>
      </c>
      <c r="G6" s="195">
        <f>IF(O4="","",O4)</f>
      </c>
      <c r="H6" s="130" t="str">
        <f>IF(L5="","",IF(L5="○","●","○"))</f>
        <v>○</v>
      </c>
      <c r="I6" s="112">
        <f>IF(N5="","",N5)</f>
        <v>6</v>
      </c>
      <c r="J6" s="113">
        <f>IF(M5="","",M5)</f>
        <v>2</v>
      </c>
      <c r="K6" s="195">
        <f>IF(O5="","",O5)</f>
      </c>
      <c r="L6" s="299"/>
      <c r="M6" s="300"/>
      <c r="N6" s="300"/>
      <c r="O6" s="301"/>
      <c r="P6" s="112">
        <f>IF(D6="","",COUNTIF(D6:O6,"○"))</f>
        <v>1</v>
      </c>
      <c r="Q6" s="113">
        <f>IF(D6="","",COUNTIF(D6:O6,"●"))</f>
        <v>1</v>
      </c>
      <c r="R6" s="239">
        <f>IF(E6="","",(E6+I6+M6)/(E6+F6+I6+J6+M6+N6))*100</f>
        <v>46.666666666666664</v>
      </c>
      <c r="S6" s="240"/>
      <c r="T6" s="271">
        <f>IF(R6="","",RANK(R6,R4:S6))</f>
        <v>2</v>
      </c>
      <c r="U6" s="238"/>
      <c r="AB6" s="41"/>
    </row>
    <row r="7" spans="1:28" ht="22.5" customHeight="1">
      <c r="A7" s="131"/>
      <c r="B7" s="209"/>
      <c r="C7" s="29"/>
      <c r="S7" s="200"/>
      <c r="AB7" s="41"/>
    </row>
    <row r="8" spans="19:29" ht="22.5" customHeight="1">
      <c r="S8" s="200"/>
      <c r="AB8" s="41"/>
      <c r="AC8" s="132" t="s">
        <v>341</v>
      </c>
    </row>
    <row r="9" spans="1:30" ht="22.5" customHeight="1">
      <c r="A9" s="127" t="s">
        <v>60</v>
      </c>
      <c r="B9" s="116" t="s">
        <v>129</v>
      </c>
      <c r="C9" s="127" t="s">
        <v>4</v>
      </c>
      <c r="D9" s="303" t="str">
        <f>LEFT(B10,3)</f>
        <v>森　春</v>
      </c>
      <c r="E9" s="238"/>
      <c r="F9" s="238"/>
      <c r="G9" s="304"/>
      <c r="H9" s="238" t="str">
        <f>LEFT(B11,3)</f>
        <v>松原俊</v>
      </c>
      <c r="I9" s="238"/>
      <c r="J9" s="238"/>
      <c r="K9" s="304"/>
      <c r="L9" s="271" t="str">
        <f>LEFT(B12,3)</f>
        <v>黒木　</v>
      </c>
      <c r="M9" s="242"/>
      <c r="N9" s="242"/>
      <c r="O9" s="238"/>
      <c r="P9" s="243" t="s">
        <v>156</v>
      </c>
      <c r="Q9" s="244"/>
      <c r="R9" s="243" t="s">
        <v>5</v>
      </c>
      <c r="S9" s="244"/>
      <c r="T9" s="243" t="s">
        <v>157</v>
      </c>
      <c r="U9" s="244"/>
      <c r="Y9" s="30"/>
      <c r="Z9" s="30"/>
      <c r="AB9" s="41"/>
      <c r="AC9" s="39">
        <v>62</v>
      </c>
      <c r="AD9" s="40"/>
    </row>
    <row r="10" spans="1:30" ht="22.5" customHeight="1">
      <c r="A10" s="121">
        <v>5</v>
      </c>
      <c r="B10" s="117" t="str">
        <f>IF(A10="","",VLOOKUP(A10,データ!$B$6:$D$100,2,FALSE))</f>
        <v>森　春樹</v>
      </c>
      <c r="C10" s="118" t="str">
        <f>IF(A10="","",VLOOKUP(A10,データ!$B$6:$D$100,3,FALSE))</f>
        <v>小林Ｊｒ</v>
      </c>
      <c r="D10" s="305"/>
      <c r="E10" s="300"/>
      <c r="F10" s="300"/>
      <c r="G10" s="301"/>
      <c r="H10" s="126" t="str">
        <f>IF(I10="","",IF(I10&gt;J10,"○","●"))</f>
        <v>○</v>
      </c>
      <c r="I10" s="45">
        <v>6</v>
      </c>
      <c r="J10" s="40">
        <v>1</v>
      </c>
      <c r="K10" s="40"/>
      <c r="L10" s="126" t="str">
        <f>IF(M10="","",IF(M10&gt;N10,"○","●"))</f>
        <v>●</v>
      </c>
      <c r="M10" s="45">
        <v>4</v>
      </c>
      <c r="N10" s="40">
        <v>6</v>
      </c>
      <c r="O10" s="40"/>
      <c r="P10" s="112">
        <f>IF(H10="","",COUNTIF(D10:O10,"○"))</f>
        <v>1</v>
      </c>
      <c r="Q10" s="113">
        <f>IF(H10="","",COUNTIF(D10:O10,"●"))</f>
        <v>1</v>
      </c>
      <c r="R10" s="239">
        <f>IF(I10="","",(E10+I10+M10)/(E10+F10+I10+J10+M10+N10))*100</f>
        <v>58.82352941176471</v>
      </c>
      <c r="S10" s="240"/>
      <c r="T10" s="271">
        <f>IF(R10="","",RANK(R10,R10:S12))</f>
        <v>2</v>
      </c>
      <c r="U10" s="238"/>
      <c r="W10" s="132" t="s">
        <v>352</v>
      </c>
      <c r="AB10" s="41"/>
      <c r="AD10" s="41"/>
    </row>
    <row r="11" spans="1:30" ht="22.5" customHeight="1">
      <c r="A11" s="121">
        <v>6</v>
      </c>
      <c r="B11" s="117" t="str">
        <f>IF(A11="","",VLOOKUP(A11,データ!$B$6:$D$100,2,FALSE))</f>
        <v>松原俊亮</v>
      </c>
      <c r="C11" s="118" t="str">
        <f>IF(A11="","",VLOOKUP(A11,データ!$B$6:$D$100,3,FALSE))</f>
        <v>三財中</v>
      </c>
      <c r="D11" s="128" t="str">
        <f>IF(H10="","",IF(H10="○","●","○"))</f>
        <v>●</v>
      </c>
      <c r="E11" s="112">
        <f>IF(J10="","",J10)</f>
        <v>1</v>
      </c>
      <c r="F11" s="113">
        <f>IF(I10="","",I10)</f>
        <v>6</v>
      </c>
      <c r="G11" s="195">
        <f>IF(K10="","",K10)</f>
      </c>
      <c r="H11" s="299"/>
      <c r="I11" s="300"/>
      <c r="J11" s="300"/>
      <c r="K11" s="301"/>
      <c r="L11" s="129" t="str">
        <f>IF(M11="","",IF(M11&gt;N11,"○","●"))</f>
        <v>●</v>
      </c>
      <c r="M11" s="116">
        <v>0</v>
      </c>
      <c r="N11" s="115">
        <v>6</v>
      </c>
      <c r="O11" s="115"/>
      <c r="P11" s="112">
        <f>IF(D11="","",COUNTIF(D11:O11,"○"))</f>
        <v>0</v>
      </c>
      <c r="Q11" s="113">
        <f>IF(D11="","",COUNTIF(D11:O11,"●"))</f>
        <v>2</v>
      </c>
      <c r="R11" s="239">
        <f>IF(E11="","",(E11+I11+M11)/(E11+F11+I11+J11+M11+N11))*100</f>
        <v>7.6923076923076925</v>
      </c>
      <c r="S11" s="240"/>
      <c r="T11" s="271">
        <f>IF(R11="","",RANK(R11,R10:S12))</f>
        <v>3</v>
      </c>
      <c r="U11" s="238"/>
      <c r="V11" s="39"/>
      <c r="W11" s="212"/>
      <c r="X11" s="39"/>
      <c r="Y11" s="39"/>
      <c r="Z11" s="40"/>
      <c r="AB11" s="41"/>
      <c r="AD11" s="41"/>
    </row>
    <row r="12" spans="1:30" ht="22.5" customHeight="1">
      <c r="A12" s="121">
        <v>7</v>
      </c>
      <c r="B12" s="71" t="str">
        <f>IF(A12="","",VLOOKUP(A12,データ!$B$6:$D$100,2,FALSE))</f>
        <v>黒木　農</v>
      </c>
      <c r="C12" s="118" t="str">
        <f>IF(A12="","",VLOOKUP(A12,データ!$B$6:$D$100,3,FALSE))</f>
        <v>高鍋西中</v>
      </c>
      <c r="D12" s="128" t="str">
        <f>IF(L10="","",IF(L10="○","●","○"))</f>
        <v>○</v>
      </c>
      <c r="E12" s="112">
        <f>IF(N10="","",N10)</f>
        <v>6</v>
      </c>
      <c r="F12" s="113">
        <f>IF(M10="","",M10)</f>
        <v>4</v>
      </c>
      <c r="G12" s="195">
        <f>IF(O10="","",O10)</f>
      </c>
      <c r="H12" s="130" t="str">
        <f>IF(L11="","",IF(L11="○","●","○"))</f>
        <v>○</v>
      </c>
      <c r="I12" s="112">
        <f>IF(N11="","",N11)</f>
        <v>6</v>
      </c>
      <c r="J12" s="113">
        <f>IF(M11="","",M11)</f>
        <v>0</v>
      </c>
      <c r="K12" s="195">
        <f>IF(O11="","",O11)</f>
      </c>
      <c r="L12" s="299"/>
      <c r="M12" s="300"/>
      <c r="N12" s="300"/>
      <c r="O12" s="301"/>
      <c r="P12" s="112">
        <f>IF(D12="","",COUNTIF(D12:O12,"○"))</f>
        <v>2</v>
      </c>
      <c r="Q12" s="113">
        <f>IF(D12="","",COUNTIF(D12:O12,"●"))</f>
        <v>0</v>
      </c>
      <c r="R12" s="239">
        <f>IF(E12="","",(E12+I12+M12)/(E12+F12+I12+J12+M12+N12))*100</f>
        <v>75</v>
      </c>
      <c r="S12" s="240"/>
      <c r="T12" s="271">
        <f>IF(R12="","",RANK(R12,R10:S12))</f>
        <v>1</v>
      </c>
      <c r="U12" s="238"/>
      <c r="Z12" s="41"/>
      <c r="AB12" s="41"/>
      <c r="AD12" s="41"/>
    </row>
    <row r="13" spans="19:30" ht="22.5" customHeight="1">
      <c r="S13" s="200"/>
      <c r="Z13" s="41"/>
      <c r="AA13" s="211" t="s">
        <v>353</v>
      </c>
      <c r="AB13" s="43"/>
      <c r="AD13" s="41"/>
    </row>
    <row r="14" spans="1:30" ht="22.5" customHeight="1">
      <c r="A14" s="127" t="s">
        <v>56</v>
      </c>
      <c r="B14" s="116" t="s">
        <v>129</v>
      </c>
      <c r="C14" s="127" t="s">
        <v>4</v>
      </c>
      <c r="D14" s="303" t="str">
        <f>LEFT(B15,3)</f>
        <v>日髙　</v>
      </c>
      <c r="E14" s="238"/>
      <c r="F14" s="238"/>
      <c r="G14" s="304"/>
      <c r="H14" s="238" t="str">
        <f>LEFT(B16,3)</f>
        <v>横山彰</v>
      </c>
      <c r="I14" s="238"/>
      <c r="J14" s="238"/>
      <c r="K14" s="304"/>
      <c r="L14" s="271" t="str">
        <f>LEFT(B17,3)</f>
        <v>太田　</v>
      </c>
      <c r="M14" s="242"/>
      <c r="N14" s="242"/>
      <c r="O14" s="238"/>
      <c r="P14" s="243" t="s">
        <v>156</v>
      </c>
      <c r="Q14" s="244"/>
      <c r="R14" s="243" t="s">
        <v>5</v>
      </c>
      <c r="S14" s="244"/>
      <c r="T14" s="243" t="s">
        <v>157</v>
      </c>
      <c r="U14" s="244"/>
      <c r="Z14" s="41"/>
      <c r="AA14" s="22">
        <v>64</v>
      </c>
      <c r="AD14" s="41"/>
    </row>
    <row r="15" spans="1:30" ht="22.5" customHeight="1">
      <c r="A15" s="121">
        <f>A12+1</f>
        <v>8</v>
      </c>
      <c r="B15" s="117" t="str">
        <f>IF(A15="","",VLOOKUP(A15,データ!$B$6:$D$100,2,FALSE))</f>
        <v>日髙　裕允　</v>
      </c>
      <c r="C15" s="118" t="str">
        <f>IF(A15="","",VLOOKUP(A15,データ!$B$6:$D$100,3,FALSE))</f>
        <v>新富Ｊｒ</v>
      </c>
      <c r="D15" s="305"/>
      <c r="E15" s="300"/>
      <c r="F15" s="300"/>
      <c r="G15" s="301"/>
      <c r="H15" s="126" t="str">
        <f>IF(I15="","",IF(I15&gt;J15,"○","●"))</f>
        <v>○</v>
      </c>
      <c r="I15" s="45">
        <v>6</v>
      </c>
      <c r="J15" s="40">
        <v>1</v>
      </c>
      <c r="K15" s="40"/>
      <c r="L15" s="126" t="str">
        <f>IF(M15="","",IF(M15&gt;N15,"○","●"))</f>
        <v>○</v>
      </c>
      <c r="M15" s="45">
        <v>6</v>
      </c>
      <c r="N15" s="40">
        <v>4</v>
      </c>
      <c r="O15" s="40"/>
      <c r="P15" s="112">
        <f>IF(H15="","",COUNTIF(D15:O15,"○"))</f>
        <v>2</v>
      </c>
      <c r="Q15" s="113">
        <f>IF(H15="","",COUNTIF(D15:O15,"●"))</f>
        <v>0</v>
      </c>
      <c r="R15" s="239">
        <f>IF(I15="","",(E15+I15+M15)/(E15+F15+I15+J15+M15+N15))*100</f>
        <v>70.58823529411765</v>
      </c>
      <c r="S15" s="240"/>
      <c r="T15" s="271">
        <f>IF(R15="","",RANK(R15,R15:S17))</f>
        <v>1</v>
      </c>
      <c r="U15" s="238"/>
      <c r="V15" s="42"/>
      <c r="W15" s="211" t="s">
        <v>353</v>
      </c>
      <c r="X15" s="42"/>
      <c r="Y15" s="42"/>
      <c r="Z15" s="43"/>
      <c r="AD15" s="41"/>
    </row>
    <row r="16" spans="1:30" ht="22.5" customHeight="1">
      <c r="A16" s="121">
        <f>A15+1</f>
        <v>9</v>
      </c>
      <c r="B16" s="117" t="str">
        <f>IF(A16="","",VLOOKUP(A16,データ!$B$6:$D$100,2,FALSE))</f>
        <v>横山彰也</v>
      </c>
      <c r="C16" s="118" t="str">
        <f>IF(A16="","",VLOOKUP(A16,データ!$B$6:$D$100,3,FALSE))</f>
        <v>三財中</v>
      </c>
      <c r="D16" s="128" t="str">
        <f>IF(H15="","",IF(H15="○","●","○"))</f>
        <v>●</v>
      </c>
      <c r="E16" s="112">
        <f>IF(J15="","",J15)</f>
        <v>1</v>
      </c>
      <c r="F16" s="113">
        <f>IF(I15="","",I15)</f>
        <v>6</v>
      </c>
      <c r="G16" s="195">
        <f>IF(K15="","",K15)</f>
      </c>
      <c r="H16" s="299"/>
      <c r="I16" s="300"/>
      <c r="J16" s="300"/>
      <c r="K16" s="301"/>
      <c r="L16" s="129" t="str">
        <f>IF(M16="","",IF(M16&gt;N16,"○","●"))</f>
        <v>●</v>
      </c>
      <c r="M16" s="116">
        <v>3</v>
      </c>
      <c r="N16" s="115">
        <v>6</v>
      </c>
      <c r="O16" s="115"/>
      <c r="P16" s="112">
        <f>IF(D16="","",COUNTIF(D16:O16,"○"))</f>
        <v>0</v>
      </c>
      <c r="Q16" s="113">
        <f>IF(D16="","",COUNTIF(D16:O16,"●"))</f>
        <v>2</v>
      </c>
      <c r="R16" s="239">
        <f>IF(E16="","",(E16+I16+M16)/(E16+F16+I16+J16+M16+N16))*100</f>
        <v>25</v>
      </c>
      <c r="S16" s="240"/>
      <c r="T16" s="271">
        <f>IF(R16="","",RANK(R16,R15:S17))</f>
        <v>3</v>
      </c>
      <c r="U16" s="238"/>
      <c r="AD16" s="41"/>
    </row>
    <row r="17" spans="1:31" ht="22.5" customHeight="1">
      <c r="A17" s="121">
        <f>A16+1</f>
        <v>10</v>
      </c>
      <c r="B17" s="71" t="str">
        <f>IF(A17="","",VLOOKUP(A17,データ!$B$6:$D$100,2,FALSE))</f>
        <v>太田　優磨</v>
      </c>
      <c r="C17" s="118" t="str">
        <f>IF(A17="","",VLOOKUP(A17,データ!$B$6:$D$100,3,FALSE))</f>
        <v>鵬翔中</v>
      </c>
      <c r="D17" s="128" t="str">
        <f>IF(L15="","",IF(L15="○","●","○"))</f>
        <v>●</v>
      </c>
      <c r="E17" s="112">
        <f>IF(N15="","",N15)</f>
        <v>4</v>
      </c>
      <c r="F17" s="113">
        <f>IF(M15="","",M15)</f>
        <v>6</v>
      </c>
      <c r="G17" s="195">
        <f>IF(O15="","",O15)</f>
      </c>
      <c r="H17" s="130" t="str">
        <f>IF(L16="","",IF(L16="○","●","○"))</f>
        <v>○</v>
      </c>
      <c r="I17" s="112">
        <f>IF(N16="","",N16)</f>
        <v>6</v>
      </c>
      <c r="J17" s="113">
        <f>IF(M16="","",M16)</f>
        <v>3</v>
      </c>
      <c r="K17" s="195">
        <f>IF(O16="","",O16)</f>
      </c>
      <c r="L17" s="299"/>
      <c r="M17" s="300"/>
      <c r="N17" s="300"/>
      <c r="O17" s="301"/>
      <c r="P17" s="112">
        <f>IF(D17="","",COUNTIF(D17:O17,"○"))</f>
        <v>1</v>
      </c>
      <c r="Q17" s="113">
        <f>IF(D17="","",COUNTIF(D17:O17,"●"))</f>
        <v>1</v>
      </c>
      <c r="R17" s="239">
        <f>IF(E17="","",(E17+I17+M17)/(E17+F17+I17+J17+M17+N17))*100</f>
        <v>52.63157894736842</v>
      </c>
      <c r="S17" s="240"/>
      <c r="T17" s="271">
        <f>IF(R17="","",RANK(R17,R15:S17))</f>
        <v>2</v>
      </c>
      <c r="U17" s="238"/>
      <c r="AD17" s="41"/>
      <c r="AE17" s="213" t="s">
        <v>341</v>
      </c>
    </row>
    <row r="18" spans="19:34" ht="22.5" customHeight="1">
      <c r="S18" s="200"/>
      <c r="AD18" s="41"/>
      <c r="AE18" s="39">
        <v>63</v>
      </c>
      <c r="AF18" s="39"/>
      <c r="AG18" s="39"/>
      <c r="AH18" s="40"/>
    </row>
    <row r="19" spans="1:34" ht="22.5" customHeight="1">
      <c r="A19" s="127" t="s">
        <v>57</v>
      </c>
      <c r="B19" s="116" t="s">
        <v>129</v>
      </c>
      <c r="C19" s="127" t="s">
        <v>4</v>
      </c>
      <c r="D19" s="303" t="str">
        <f>LEFT(B20,3)</f>
        <v>村上裕</v>
      </c>
      <c r="E19" s="238"/>
      <c r="F19" s="238"/>
      <c r="G19" s="304"/>
      <c r="H19" s="238" t="str">
        <f>LEFT(B21,3)</f>
        <v>安藤　</v>
      </c>
      <c r="I19" s="238"/>
      <c r="J19" s="238"/>
      <c r="K19" s="304"/>
      <c r="L19" s="271" t="str">
        <f>LEFT(B22,3)</f>
        <v>中村　</v>
      </c>
      <c r="M19" s="242"/>
      <c r="N19" s="242"/>
      <c r="O19" s="238"/>
      <c r="P19" s="243" t="s">
        <v>156</v>
      </c>
      <c r="Q19" s="244"/>
      <c r="R19" s="243" t="s">
        <v>5</v>
      </c>
      <c r="S19" s="244"/>
      <c r="T19" s="243" t="s">
        <v>157</v>
      </c>
      <c r="U19" s="244"/>
      <c r="AD19" s="41"/>
      <c r="AH19" s="41"/>
    </row>
    <row r="20" spans="1:34" ht="22.5" customHeight="1">
      <c r="A20" s="121">
        <f>A17+1</f>
        <v>11</v>
      </c>
      <c r="B20" s="117" t="str">
        <f>IF(A20="","",VLOOKUP(A20,データ!$B$6:$D$100,2,FALSE))</f>
        <v>村上裕哉</v>
      </c>
      <c r="C20" s="118" t="str">
        <f>IF(A20="","",VLOOKUP(A20,データ!$B$6:$D$100,3,FALSE))</f>
        <v>リザーブＪｒ</v>
      </c>
      <c r="D20" s="305"/>
      <c r="E20" s="300"/>
      <c r="F20" s="300"/>
      <c r="G20" s="301"/>
      <c r="H20" s="126" t="str">
        <f>IF(I20="","",IF(I20&gt;J20,"○","●"))</f>
        <v>●</v>
      </c>
      <c r="I20" s="45">
        <v>0</v>
      </c>
      <c r="J20" s="40">
        <v>6</v>
      </c>
      <c r="K20" s="40"/>
      <c r="L20" s="126" t="str">
        <f>IF(M20="","",IF(M20&gt;N20,"○","●"))</f>
        <v>●</v>
      </c>
      <c r="M20" s="45">
        <v>1</v>
      </c>
      <c r="N20" s="40">
        <v>6</v>
      </c>
      <c r="O20" s="40"/>
      <c r="P20" s="112">
        <f>IF(H20="","",COUNTIF(D20:O20,"○"))</f>
        <v>0</v>
      </c>
      <c r="Q20" s="113">
        <f>IF(H20="","",COUNTIF(D20:O20,"●"))</f>
        <v>2</v>
      </c>
      <c r="R20" s="239">
        <f>IF(I20="","",(E20+I20+M20)/(E20+F20+I20+J20+M20+N20))*100</f>
        <v>7.6923076923076925</v>
      </c>
      <c r="S20" s="240"/>
      <c r="T20" s="271">
        <f>IF(R20="","",RANK(R20,R20:S22))</f>
        <v>3</v>
      </c>
      <c r="U20" s="238"/>
      <c r="W20" s="132" t="s">
        <v>354</v>
      </c>
      <c r="AD20" s="41"/>
      <c r="AH20" s="41"/>
    </row>
    <row r="21" spans="1:34" ht="22.5" customHeight="1">
      <c r="A21" s="121">
        <f>A20+1</f>
        <v>12</v>
      </c>
      <c r="B21" s="117" t="str">
        <f>IF(A21="","",VLOOKUP(A21,データ!$B$6:$D$100,2,FALSE))</f>
        <v>安藤　翔</v>
      </c>
      <c r="C21" s="118" t="str">
        <f>IF(A21="","",VLOOKUP(A21,データ!$B$6:$D$100,3,FALSE))</f>
        <v>三財中</v>
      </c>
      <c r="D21" s="128" t="str">
        <f>IF(H20="","",IF(H20="○","●","○"))</f>
        <v>○</v>
      </c>
      <c r="E21" s="112">
        <f>IF(J20="","",J20)</f>
        <v>6</v>
      </c>
      <c r="F21" s="113">
        <f>IF(I20="","",I20)</f>
        <v>0</v>
      </c>
      <c r="G21" s="195">
        <f>IF(K20="","",K20)</f>
      </c>
      <c r="H21" s="299"/>
      <c r="I21" s="300"/>
      <c r="J21" s="300"/>
      <c r="K21" s="301"/>
      <c r="L21" s="129" t="str">
        <f>IF(M21="","",IF(M21&gt;N21,"○","●"))</f>
        <v>○</v>
      </c>
      <c r="M21" s="116">
        <v>6</v>
      </c>
      <c r="N21" s="115">
        <v>2</v>
      </c>
      <c r="O21" s="115"/>
      <c r="P21" s="112">
        <f>IF(D21="","",COUNTIF(D21:O21,"○"))</f>
        <v>2</v>
      </c>
      <c r="Q21" s="113">
        <f>IF(D21="","",COUNTIF(D21:O21,"●"))</f>
        <v>0</v>
      </c>
      <c r="R21" s="239">
        <f>IF(E21="","",(E21+I21+M21)/(E21+F21+I21+J21+M21+N21))*100</f>
        <v>85.71428571428571</v>
      </c>
      <c r="S21" s="240"/>
      <c r="T21" s="271">
        <f>IF(R21="","",RANK(R21,R20:S22))</f>
        <v>1</v>
      </c>
      <c r="U21" s="238"/>
      <c r="V21" s="39"/>
      <c r="W21" s="212"/>
      <c r="X21" s="39"/>
      <c r="Y21" s="39"/>
      <c r="Z21" s="39"/>
      <c r="AA21" s="39"/>
      <c r="AB21" s="40"/>
      <c r="AD21" s="41"/>
      <c r="AH21" s="41"/>
    </row>
    <row r="22" spans="1:34" ht="22.5" customHeight="1">
      <c r="A22" s="121">
        <f>A21+1</f>
        <v>13</v>
      </c>
      <c r="B22" s="71" t="str">
        <f>IF(A22="","",VLOOKUP(A22,データ!$B$6:$D$100,2,FALSE))</f>
        <v>中村　直気</v>
      </c>
      <c r="C22" s="118" t="str">
        <f>IF(A22="","",VLOOKUP(A22,データ!$B$6:$D$100,3,FALSE))</f>
        <v>イワキリＪｒ</v>
      </c>
      <c r="D22" s="128" t="str">
        <f>IF(L20="","",IF(L20="○","●","○"))</f>
        <v>○</v>
      </c>
      <c r="E22" s="112">
        <f>IF(N20="","",N20)</f>
        <v>6</v>
      </c>
      <c r="F22" s="113">
        <f>IF(M20="","",M20)</f>
        <v>1</v>
      </c>
      <c r="G22" s="195">
        <f>IF(O20="","",O20)</f>
      </c>
      <c r="H22" s="130" t="str">
        <f>IF(L21="","",IF(L21="○","●","○"))</f>
        <v>●</v>
      </c>
      <c r="I22" s="112">
        <f>IF(N21="","",N21)</f>
        <v>2</v>
      </c>
      <c r="J22" s="113">
        <f>IF(M21="","",M21)</f>
        <v>6</v>
      </c>
      <c r="K22" s="195">
        <f>IF(O21="","",O21)</f>
      </c>
      <c r="L22" s="299"/>
      <c r="M22" s="300"/>
      <c r="N22" s="300"/>
      <c r="O22" s="301"/>
      <c r="P22" s="112">
        <f>IF(D22="","",COUNTIF(D22:O22,"○"))</f>
        <v>1</v>
      </c>
      <c r="Q22" s="113">
        <f>IF(D22="","",COUNTIF(D22:O22,"●"))</f>
        <v>1</v>
      </c>
      <c r="R22" s="239">
        <f>IF(E22="","",(E22+I22+M22)/(E22+F22+I22+J22+M22+N22))*100</f>
        <v>53.333333333333336</v>
      </c>
      <c r="S22" s="240"/>
      <c r="T22" s="271">
        <f>IF(R22="","",RANK(R22,R20:S22))</f>
        <v>2</v>
      </c>
      <c r="U22" s="238"/>
      <c r="AB22" s="41"/>
      <c r="AD22" s="41"/>
      <c r="AH22" s="41"/>
    </row>
    <row r="23" spans="19:34" ht="22.5" customHeight="1">
      <c r="S23" s="200"/>
      <c r="AB23" s="41"/>
      <c r="AC23" s="211" t="s">
        <v>197</v>
      </c>
      <c r="AD23" s="43"/>
      <c r="AH23" s="41"/>
    </row>
    <row r="24" spans="1:34" ht="22.5" customHeight="1">
      <c r="A24" s="127" t="s">
        <v>58</v>
      </c>
      <c r="B24" s="116" t="s">
        <v>129</v>
      </c>
      <c r="C24" s="127" t="s">
        <v>4</v>
      </c>
      <c r="D24" s="303" t="str">
        <f>LEFT(B25,3)</f>
        <v>後藤　</v>
      </c>
      <c r="E24" s="238"/>
      <c r="F24" s="238"/>
      <c r="G24" s="304"/>
      <c r="H24" s="238" t="str">
        <f>LEFT(B26,3)</f>
        <v>奥村壮</v>
      </c>
      <c r="I24" s="238"/>
      <c r="J24" s="238"/>
      <c r="K24" s="304"/>
      <c r="L24" s="271" t="str">
        <f>LEFT(B27,3)</f>
        <v>手島　</v>
      </c>
      <c r="M24" s="242"/>
      <c r="N24" s="242"/>
      <c r="O24" s="238"/>
      <c r="P24" s="243" t="s">
        <v>156</v>
      </c>
      <c r="Q24" s="244"/>
      <c r="R24" s="243" t="s">
        <v>5</v>
      </c>
      <c r="S24" s="244"/>
      <c r="T24" s="243" t="s">
        <v>157</v>
      </c>
      <c r="U24" s="244"/>
      <c r="AB24" s="41"/>
      <c r="AC24" s="22">
        <v>61</v>
      </c>
      <c r="AH24" s="41"/>
    </row>
    <row r="25" spans="1:34" ht="22.5" customHeight="1">
      <c r="A25" s="121">
        <f>A22+1</f>
        <v>14</v>
      </c>
      <c r="B25" s="117" t="str">
        <f>IF(A25="","",VLOOKUP(A25,データ!$B$6:$D$100,2,FALSE))</f>
        <v>後藤　健太</v>
      </c>
      <c r="C25" s="118" t="str">
        <f>IF(A25="","",VLOOKUP(A25,データ!$B$6:$D$100,3,FALSE))</f>
        <v>鵬翔中</v>
      </c>
      <c r="D25" s="305"/>
      <c r="E25" s="300"/>
      <c r="F25" s="300"/>
      <c r="G25" s="301"/>
      <c r="H25" s="126" t="str">
        <f>IF(I25="","",IF(I25&gt;J25,"○","●"))</f>
        <v>○</v>
      </c>
      <c r="I25" s="45">
        <v>6</v>
      </c>
      <c r="J25" s="40">
        <v>1</v>
      </c>
      <c r="K25" s="40"/>
      <c r="L25" s="126" t="str">
        <f>IF(M25="","",IF(M25&gt;N25,"○","●"))</f>
        <v>○</v>
      </c>
      <c r="M25" s="45">
        <v>6</v>
      </c>
      <c r="N25" s="40">
        <v>3</v>
      </c>
      <c r="O25" s="40"/>
      <c r="P25" s="112">
        <f>IF(H25="","",COUNTIF(D25:O25,"○"))</f>
        <v>2</v>
      </c>
      <c r="Q25" s="113">
        <f>IF(H25="","",COUNTIF(D25:O25,"●"))</f>
        <v>0</v>
      </c>
      <c r="R25" s="239">
        <f>IF(I25="","",(E25+I25+M25)/(E25+F25+I25+J25+M25+N25))*100</f>
        <v>75</v>
      </c>
      <c r="S25" s="240"/>
      <c r="T25" s="271">
        <f>IF(R25="","",RANK(R25,R25:S27))</f>
        <v>1</v>
      </c>
      <c r="U25" s="238"/>
      <c r="V25" s="42"/>
      <c r="W25" s="211" t="s">
        <v>197</v>
      </c>
      <c r="X25" s="42"/>
      <c r="Y25" s="42"/>
      <c r="Z25" s="42"/>
      <c r="AA25" s="42"/>
      <c r="AB25" s="43"/>
      <c r="AH25" s="41"/>
    </row>
    <row r="26" spans="1:34" ht="22.5" customHeight="1">
      <c r="A26" s="121">
        <f>A25+1</f>
        <v>15</v>
      </c>
      <c r="B26" s="117" t="str">
        <f>IF(A26="","",VLOOKUP(A26,データ!$B$6:$D$100,2,FALSE))</f>
        <v>奥村壮志</v>
      </c>
      <c r="C26" s="118" t="str">
        <f>IF(A26="","",VLOOKUP(A26,データ!$B$6:$D$100,3,FALSE))</f>
        <v>高鍋西中</v>
      </c>
      <c r="D26" s="128" t="str">
        <f>IF(H25="","",IF(H25="○","●","○"))</f>
        <v>●</v>
      </c>
      <c r="E26" s="112">
        <f>IF(J25="","",J25)</f>
        <v>1</v>
      </c>
      <c r="F26" s="113">
        <f>IF(I25="","",I25)</f>
        <v>6</v>
      </c>
      <c r="G26" s="195">
        <f>IF(K25="","",K25)</f>
      </c>
      <c r="H26" s="299"/>
      <c r="I26" s="300"/>
      <c r="J26" s="300"/>
      <c r="K26" s="301"/>
      <c r="L26" s="129" t="str">
        <f>IF(M26="","",IF(M26&gt;N26,"○","●"))</f>
        <v>●</v>
      </c>
      <c r="M26" s="116">
        <v>3</v>
      </c>
      <c r="N26" s="115">
        <v>6</v>
      </c>
      <c r="O26" s="115"/>
      <c r="P26" s="112">
        <f>IF(D26="","",COUNTIF(D26:O26,"○"))</f>
        <v>0</v>
      </c>
      <c r="Q26" s="113">
        <f>IF(D26="","",COUNTIF(D26:O26,"●"))</f>
        <v>2</v>
      </c>
      <c r="R26" s="239">
        <f>IF(E26="","",(E26+I26+M26)/(E26+F26+I26+J26+M26+N26))*100</f>
        <v>25</v>
      </c>
      <c r="S26" s="240"/>
      <c r="T26" s="271">
        <f>IF(R26="","",RANK(R26,R25:S27))</f>
        <v>3</v>
      </c>
      <c r="U26" s="238"/>
      <c r="AH26" s="41"/>
    </row>
    <row r="27" spans="1:36" ht="22.5" customHeight="1">
      <c r="A27" s="121">
        <f>A26+1</f>
        <v>16</v>
      </c>
      <c r="B27" s="71" t="str">
        <f>IF(A27="","",VLOOKUP(A27,データ!$B$6:$D$100,2,FALSE))</f>
        <v>手島　佑輔</v>
      </c>
      <c r="C27" s="118" t="str">
        <f>IF(A27="","",VLOOKUP(A27,データ!$B$6:$D$100,3,FALSE))</f>
        <v>飛江田グリーンＴＣ</v>
      </c>
      <c r="D27" s="128" t="str">
        <f>IF(L25="","",IF(L25="○","●","○"))</f>
        <v>●</v>
      </c>
      <c r="E27" s="112">
        <f>IF(N25="","",N25)</f>
        <v>3</v>
      </c>
      <c r="F27" s="113">
        <f>IF(M25="","",M25)</f>
        <v>6</v>
      </c>
      <c r="G27" s="195">
        <f>IF(O25="","",O25)</f>
      </c>
      <c r="H27" s="130" t="str">
        <f>IF(L26="","",IF(L26="○","●","○"))</f>
        <v>○</v>
      </c>
      <c r="I27" s="112">
        <f>IF(N26="","",N26)</f>
        <v>6</v>
      </c>
      <c r="J27" s="113">
        <f>IF(M26="","",M26)</f>
        <v>3</v>
      </c>
      <c r="K27" s="195">
        <f>IF(O26="","",O26)</f>
      </c>
      <c r="L27" s="299"/>
      <c r="M27" s="300"/>
      <c r="N27" s="300"/>
      <c r="O27" s="301"/>
      <c r="P27" s="112">
        <f>IF(D27="","",COUNTIF(D27:O27,"○"))</f>
        <v>1</v>
      </c>
      <c r="Q27" s="113">
        <f>IF(D27="","",COUNTIF(D27:O27,"●"))</f>
        <v>1</v>
      </c>
      <c r="R27" s="239">
        <f>IF(E27="","",(E27+I27+M27)/(E27+F27+I27+J27+M27+N27))*100</f>
        <v>50</v>
      </c>
      <c r="S27" s="240"/>
      <c r="T27" s="271">
        <f>IF(R27="","",RANK(R27,R25:S27))</f>
        <v>2</v>
      </c>
      <c r="U27" s="238"/>
      <c r="AH27" s="41"/>
      <c r="AI27" s="213" t="s">
        <v>341</v>
      </c>
      <c r="AJ27" s="42"/>
    </row>
    <row r="28" spans="19:35" ht="22.5" customHeight="1">
      <c r="S28" s="200"/>
      <c r="AH28" s="41"/>
      <c r="AI28" s="22">
        <v>62</v>
      </c>
    </row>
    <row r="29" spans="1:34" ht="22.5" customHeight="1">
      <c r="A29" s="127" t="s">
        <v>61</v>
      </c>
      <c r="B29" s="116" t="s">
        <v>129</v>
      </c>
      <c r="C29" s="127" t="s">
        <v>4</v>
      </c>
      <c r="D29" s="303" t="str">
        <f>LEFT(B30,3)</f>
        <v>緒方　</v>
      </c>
      <c r="E29" s="238"/>
      <c r="F29" s="238"/>
      <c r="G29" s="304"/>
      <c r="H29" s="238" t="str">
        <f>LEFT(B31,3)</f>
        <v>相田裕</v>
      </c>
      <c r="I29" s="238"/>
      <c r="J29" s="238"/>
      <c r="K29" s="304"/>
      <c r="L29" s="271" t="str">
        <f>LEFT(B32,3)</f>
        <v>山本　</v>
      </c>
      <c r="M29" s="242"/>
      <c r="N29" s="242"/>
      <c r="O29" s="238"/>
      <c r="P29" s="243" t="s">
        <v>156</v>
      </c>
      <c r="Q29" s="244"/>
      <c r="R29" s="243" t="s">
        <v>5</v>
      </c>
      <c r="S29" s="244"/>
      <c r="T29" s="243" t="s">
        <v>157</v>
      </c>
      <c r="U29" s="244"/>
      <c r="AH29" s="41"/>
    </row>
    <row r="30" spans="1:34" ht="22.5" customHeight="1">
      <c r="A30" s="121">
        <f>A27+1</f>
        <v>17</v>
      </c>
      <c r="B30" s="117" t="str">
        <f>IF(A30="","",VLOOKUP(A30,データ!$B$6:$D$100,2,FALSE))</f>
        <v>緒方　圭資</v>
      </c>
      <c r="C30" s="118" t="str">
        <f>IF(A30="","",VLOOKUP(A30,データ!$B$6:$D$100,3,FALSE))</f>
        <v>小林Ｊｒ</v>
      </c>
      <c r="D30" s="305"/>
      <c r="E30" s="300"/>
      <c r="F30" s="300"/>
      <c r="G30" s="301"/>
      <c r="H30" s="126" t="str">
        <f>IF(I30="","",IF(I30&gt;J30,"○","●"))</f>
        <v>○</v>
      </c>
      <c r="I30" s="45">
        <v>6</v>
      </c>
      <c r="J30" s="40">
        <v>1</v>
      </c>
      <c r="K30" s="40"/>
      <c r="L30" s="126" t="str">
        <f>IF(M30="","",IF(M30&gt;N30,"○","●"))</f>
        <v>○</v>
      </c>
      <c r="M30" s="45">
        <v>6</v>
      </c>
      <c r="N30" s="40">
        <v>0</v>
      </c>
      <c r="O30" s="40"/>
      <c r="P30" s="112">
        <f>IF(H30="","",COUNTIF(D30:O30,"○"))</f>
        <v>2</v>
      </c>
      <c r="Q30" s="113">
        <f>IF(H30="","",COUNTIF(D30:O30,"●"))</f>
        <v>0</v>
      </c>
      <c r="R30" s="239">
        <f>IF(I30="","",(E30+I30+M30)/(E30+F30+I30+J30+M30+N30))*100</f>
        <v>92.3076923076923</v>
      </c>
      <c r="S30" s="240"/>
      <c r="T30" s="271">
        <f>IF(R30="","",RANK(R30,R30:S32))</f>
        <v>1</v>
      </c>
      <c r="U30" s="238"/>
      <c r="W30" s="132" t="s">
        <v>355</v>
      </c>
      <c r="AH30" s="41"/>
    </row>
    <row r="31" spans="1:34" ht="22.5" customHeight="1">
      <c r="A31" s="121">
        <f>A30+1</f>
        <v>18</v>
      </c>
      <c r="B31" s="117" t="str">
        <f>IF(A31="","",VLOOKUP(A31,データ!$B$6:$D$100,2,FALSE))</f>
        <v>相田裕亮</v>
      </c>
      <c r="C31" s="118" t="str">
        <f>IF(A31="","",VLOOKUP(A31,データ!$B$6:$D$100,3,FALSE))</f>
        <v>高鍋西中</v>
      </c>
      <c r="D31" s="128" t="str">
        <f>IF(H30="","",IF(H30="○","●","○"))</f>
        <v>●</v>
      </c>
      <c r="E31" s="112">
        <f>IF(J30="","",J30)</f>
        <v>1</v>
      </c>
      <c r="F31" s="113">
        <f>IF(I30="","",I30)</f>
        <v>6</v>
      </c>
      <c r="G31" s="195">
        <f>IF(K30="","",K30)</f>
      </c>
      <c r="H31" s="299"/>
      <c r="I31" s="300"/>
      <c r="J31" s="300"/>
      <c r="K31" s="301"/>
      <c r="L31" s="129" t="str">
        <f>IF(M31="","",IF(M31&gt;N31,"○","●"))</f>
        <v>●</v>
      </c>
      <c r="M31" s="116">
        <v>4</v>
      </c>
      <c r="N31" s="115">
        <v>6</v>
      </c>
      <c r="O31" s="115"/>
      <c r="P31" s="112">
        <f>IF(D31="","",COUNTIF(D31:O31,"○"))</f>
        <v>0</v>
      </c>
      <c r="Q31" s="113">
        <f>IF(D31="","",COUNTIF(D31:O31,"●"))</f>
        <v>2</v>
      </c>
      <c r="R31" s="239">
        <f>IF(E31="","",(E31+I31+M31)/(E31+F31+I31+J31+M31+N31))*100</f>
        <v>29.411764705882355</v>
      </c>
      <c r="S31" s="240"/>
      <c r="T31" s="271">
        <f>IF(R31="","",RANK(R31,R30:S32))</f>
        <v>3</v>
      </c>
      <c r="U31" s="238"/>
      <c r="V31" s="39"/>
      <c r="W31" s="212"/>
      <c r="X31" s="39"/>
      <c r="Y31" s="39"/>
      <c r="Z31" s="39"/>
      <c r="AA31" s="39"/>
      <c r="AB31" s="40"/>
      <c r="AC31" s="217"/>
      <c r="AH31" s="41"/>
    </row>
    <row r="32" spans="1:34" ht="22.5" customHeight="1">
      <c r="A32" s="121">
        <f>A31+1</f>
        <v>19</v>
      </c>
      <c r="B32" s="71" t="str">
        <f>IF(A32="","",VLOOKUP(A32,データ!$B$6:$D$100,2,FALSE))</f>
        <v>山本　勇輝</v>
      </c>
      <c r="C32" s="118" t="str">
        <f>IF(A32="","",VLOOKUP(A32,データ!$B$6:$D$100,3,FALSE))</f>
        <v>鵬翔中</v>
      </c>
      <c r="D32" s="128" t="str">
        <f>IF(L30="","",IF(L30="○","●","○"))</f>
        <v>●</v>
      </c>
      <c r="E32" s="112">
        <f>IF(N30="","",N30)</f>
        <v>0</v>
      </c>
      <c r="F32" s="113">
        <f>IF(M30="","",M30)</f>
        <v>6</v>
      </c>
      <c r="G32" s="195">
        <f>IF(O30="","",O30)</f>
      </c>
      <c r="H32" s="130" t="str">
        <f>IF(L31="","",IF(L31="○","●","○"))</f>
        <v>○</v>
      </c>
      <c r="I32" s="112">
        <f>IF(N31="","",N31)</f>
        <v>6</v>
      </c>
      <c r="J32" s="113">
        <f>IF(M31="","",M31)</f>
        <v>4</v>
      </c>
      <c r="K32" s="195">
        <f>IF(O31="","",O31)</f>
      </c>
      <c r="L32" s="299"/>
      <c r="M32" s="300"/>
      <c r="N32" s="300"/>
      <c r="O32" s="301"/>
      <c r="P32" s="112">
        <f>IF(D32="","",COUNTIF(D32:O32,"○"))</f>
        <v>1</v>
      </c>
      <c r="Q32" s="113">
        <f>IF(D32="","",COUNTIF(D32:O32,"●"))</f>
        <v>1</v>
      </c>
      <c r="R32" s="239">
        <f>IF(E32="","",(E32+I32+M32)/(E32+F32+I32+J32+M32+N32))*100</f>
        <v>37.5</v>
      </c>
      <c r="S32" s="240"/>
      <c r="T32" s="271">
        <f>IF(R32="","",RANK(R32,R30:S32))</f>
        <v>2</v>
      </c>
      <c r="U32" s="238"/>
      <c r="AB32" s="41"/>
      <c r="AC32" s="214" t="s">
        <v>356</v>
      </c>
      <c r="AH32" s="41"/>
    </row>
    <row r="33" spans="19:34" ht="22.5" customHeight="1">
      <c r="S33" s="200"/>
      <c r="AB33" s="41"/>
      <c r="AC33" s="39">
        <v>61</v>
      </c>
      <c r="AD33" s="40"/>
      <c r="AH33" s="41"/>
    </row>
    <row r="34" spans="1:34" ht="22.5" customHeight="1">
      <c r="A34" s="127" t="s">
        <v>62</v>
      </c>
      <c r="B34" s="116" t="s">
        <v>129</v>
      </c>
      <c r="C34" s="127" t="s">
        <v>4</v>
      </c>
      <c r="D34" s="303" t="str">
        <f>LEFT(B35,3)</f>
        <v>長友　</v>
      </c>
      <c r="E34" s="238"/>
      <c r="F34" s="238"/>
      <c r="G34" s="304"/>
      <c r="H34" s="238" t="str">
        <f>LEFT(B36,3)</f>
        <v>甲斐　</v>
      </c>
      <c r="I34" s="238"/>
      <c r="J34" s="238"/>
      <c r="K34" s="304"/>
      <c r="L34" s="271" t="str">
        <f>LEFT(B37,3)</f>
        <v>井上　</v>
      </c>
      <c r="M34" s="242"/>
      <c r="N34" s="242"/>
      <c r="O34" s="238"/>
      <c r="P34" s="243" t="s">
        <v>156</v>
      </c>
      <c r="Q34" s="244"/>
      <c r="R34" s="243" t="s">
        <v>5</v>
      </c>
      <c r="S34" s="244"/>
      <c r="T34" s="243" t="s">
        <v>157</v>
      </c>
      <c r="U34" s="244"/>
      <c r="AB34" s="41"/>
      <c r="AD34" s="41"/>
      <c r="AH34" s="41"/>
    </row>
    <row r="35" spans="1:34" ht="22.5" customHeight="1">
      <c r="A35" s="121">
        <f>A32+1</f>
        <v>20</v>
      </c>
      <c r="B35" s="117" t="str">
        <f>IF(A35="","",VLOOKUP(A35,データ!$B$6:$D$100,2,FALSE))</f>
        <v>長友　盛志郎</v>
      </c>
      <c r="C35" s="118" t="str">
        <f>IF(A35="","",VLOOKUP(A35,データ!$B$6:$D$100,3,FALSE))</f>
        <v>飛江田グリーンＴＣ</v>
      </c>
      <c r="D35" s="305"/>
      <c r="E35" s="300"/>
      <c r="F35" s="300"/>
      <c r="G35" s="301"/>
      <c r="H35" s="126" t="str">
        <f>IF(I35="","",IF(I35&gt;J35,"○","●"))</f>
        <v>○</v>
      </c>
      <c r="I35" s="45">
        <v>6</v>
      </c>
      <c r="J35" s="40">
        <v>0</v>
      </c>
      <c r="K35" s="40"/>
      <c r="L35" s="126" t="str">
        <f>IF(M35="","",IF(M35&gt;N35,"○","●"))</f>
        <v>○</v>
      </c>
      <c r="M35" s="45">
        <v>7</v>
      </c>
      <c r="N35" s="40">
        <v>5</v>
      </c>
      <c r="O35" s="40"/>
      <c r="P35" s="112">
        <f>IF(H35="","",COUNTIF(D35:O35,"○"))</f>
        <v>2</v>
      </c>
      <c r="Q35" s="113">
        <f>IF(H35="","",COUNTIF(D35:O35,"●"))</f>
        <v>0</v>
      </c>
      <c r="R35" s="239">
        <f>IF(I35="","",(E35+I35+M35)/(E35+F35+I35+J35+M35+N35))*100</f>
        <v>72.22222222222221</v>
      </c>
      <c r="S35" s="240"/>
      <c r="T35" s="271">
        <f>IF(R35="","",RANK(R35,R35:S37))</f>
        <v>1</v>
      </c>
      <c r="U35" s="238"/>
      <c r="V35" s="42"/>
      <c r="W35" s="214" t="s">
        <v>356</v>
      </c>
      <c r="X35" s="42"/>
      <c r="Y35" s="137"/>
      <c r="Z35" s="42"/>
      <c r="AA35" s="42"/>
      <c r="AB35" s="43"/>
      <c r="AD35" s="41"/>
      <c r="AH35" s="41"/>
    </row>
    <row r="36" spans="1:34" ht="22.5" customHeight="1">
      <c r="A36" s="121">
        <f>A35+1</f>
        <v>21</v>
      </c>
      <c r="B36" s="117" t="str">
        <f>IF(A36="","",VLOOKUP(A36,データ!$B$6:$D$100,2,FALSE))</f>
        <v>甲斐　悠樹</v>
      </c>
      <c r="C36" s="118" t="str">
        <f>IF(A36="","",VLOOKUP(A36,データ!$B$6:$D$100,3,FALSE))</f>
        <v>イワキリＪｒ</v>
      </c>
      <c r="D36" s="128" t="str">
        <f>IF(H35="","",IF(H35="○","●","○"))</f>
        <v>●</v>
      </c>
      <c r="E36" s="112">
        <f>IF(J35="","",J35)</f>
        <v>0</v>
      </c>
      <c r="F36" s="113">
        <f>IF(I35="","",I35)</f>
        <v>6</v>
      </c>
      <c r="G36" s="195">
        <f>IF(K35="","",K35)</f>
      </c>
      <c r="H36" s="299"/>
      <c r="I36" s="300"/>
      <c r="J36" s="300"/>
      <c r="K36" s="301"/>
      <c r="L36" s="129" t="str">
        <f>IF(M36="","",IF(M36&gt;N36,"○","●"))</f>
        <v>●</v>
      </c>
      <c r="M36" s="116">
        <v>0</v>
      </c>
      <c r="N36" s="115">
        <v>6</v>
      </c>
      <c r="O36" s="115"/>
      <c r="P36" s="112">
        <f>IF(D36="","",COUNTIF(D36:O36,"○"))</f>
        <v>0</v>
      </c>
      <c r="Q36" s="113">
        <f>IF(D36="","",COUNTIF(D36:O36,"●"))</f>
        <v>2</v>
      </c>
      <c r="R36" s="239">
        <f>IF(E36="","",(E36+I36+M36)/(E36+F36+I36+J36+M36+N36))*100</f>
        <v>0</v>
      </c>
      <c r="S36" s="240"/>
      <c r="T36" s="271">
        <f>IF(R36="","",RANK(R36,R35:S37))</f>
        <v>3</v>
      </c>
      <c r="U36" s="238"/>
      <c r="X36" s="30"/>
      <c r="AD36" s="41"/>
      <c r="AH36" s="41"/>
    </row>
    <row r="37" spans="1:34" ht="22.5" customHeight="1">
      <c r="A37" s="121">
        <f>A36+1</f>
        <v>22</v>
      </c>
      <c r="B37" s="71" t="str">
        <f>IF(A37="","",VLOOKUP(A37,データ!$B$6:$D$100,2,FALSE))</f>
        <v>井上　裕亮</v>
      </c>
      <c r="C37" s="118" t="str">
        <f>IF(A37="","",VLOOKUP(A37,データ!$B$6:$D$100,3,FALSE))</f>
        <v>清武Jr</v>
      </c>
      <c r="D37" s="128" t="str">
        <f>IF(L35="","",IF(L35="○","●","○"))</f>
        <v>●</v>
      </c>
      <c r="E37" s="112">
        <f>IF(N35="","",N35)</f>
        <v>5</v>
      </c>
      <c r="F37" s="113">
        <f>IF(M35="","",M35)</f>
        <v>7</v>
      </c>
      <c r="G37" s="195">
        <f>IF(O35="","",O35)</f>
      </c>
      <c r="H37" s="130" t="str">
        <f>IF(L36="","",IF(L36="○","●","○"))</f>
        <v>○</v>
      </c>
      <c r="I37" s="112">
        <f>IF(N36="","",N36)</f>
        <v>6</v>
      </c>
      <c r="J37" s="113">
        <f>IF(M36="","",M36)</f>
        <v>0</v>
      </c>
      <c r="K37" s="195">
        <f>IF(O36="","",O36)</f>
      </c>
      <c r="L37" s="201"/>
      <c r="M37" s="202"/>
      <c r="N37" s="202"/>
      <c r="O37" s="203"/>
      <c r="P37" s="112">
        <f>IF(D37="","",COUNTIF(D37:O37,"○"))</f>
        <v>1</v>
      </c>
      <c r="Q37" s="113">
        <f>IF(D37="","",COUNTIF(D37:O37,"●"))</f>
        <v>1</v>
      </c>
      <c r="R37" s="239">
        <f>IF(E37="","",(E37+I37+M37)/(E37+F37+I37+J37+M37+N37))*100</f>
        <v>61.111111111111114</v>
      </c>
      <c r="S37" s="240"/>
      <c r="T37" s="271">
        <f>IF(R37="","",RANK(R37,R35:S37))</f>
        <v>2</v>
      </c>
      <c r="U37" s="238"/>
      <c r="AD37" s="41"/>
      <c r="AH37" s="41"/>
    </row>
    <row r="38" spans="19:34" ht="22.5" customHeight="1">
      <c r="S38" s="200"/>
      <c r="Z38" s="131"/>
      <c r="AD38" s="41"/>
      <c r="AE38" s="214" t="s">
        <v>356</v>
      </c>
      <c r="AF38" s="42"/>
      <c r="AG38" s="42"/>
      <c r="AH38" s="43"/>
    </row>
    <row r="39" spans="1:31" ht="22.5" customHeight="1">
      <c r="A39" s="127" t="s">
        <v>63</v>
      </c>
      <c r="B39" s="116" t="s">
        <v>129</v>
      </c>
      <c r="C39" s="127" t="s">
        <v>4</v>
      </c>
      <c r="D39" s="303" t="str">
        <f>LEFT(B40,3)</f>
        <v>谷口　</v>
      </c>
      <c r="E39" s="238"/>
      <c r="F39" s="238"/>
      <c r="G39" s="304"/>
      <c r="H39" s="238" t="str">
        <f>LEFT(B41,3)</f>
        <v>中村光</v>
      </c>
      <c r="I39" s="238"/>
      <c r="J39" s="238"/>
      <c r="K39" s="304"/>
      <c r="L39" s="271" t="str">
        <f>LEFT(B42,3)</f>
        <v>樫村貴</v>
      </c>
      <c r="M39" s="242"/>
      <c r="N39" s="242"/>
      <c r="O39" s="238"/>
      <c r="P39" s="243" t="s">
        <v>156</v>
      </c>
      <c r="Q39" s="244"/>
      <c r="R39" s="243" t="s">
        <v>5</v>
      </c>
      <c r="S39" s="244"/>
      <c r="T39" s="243" t="s">
        <v>157</v>
      </c>
      <c r="U39" s="244"/>
      <c r="Z39" s="131"/>
      <c r="AD39" s="41"/>
      <c r="AE39" s="22">
        <v>62</v>
      </c>
    </row>
    <row r="40" spans="1:30" ht="22.5" customHeight="1">
      <c r="A40" s="121">
        <f>A37+1</f>
        <v>23</v>
      </c>
      <c r="B40" s="117" t="str">
        <f>IF(A40="","",VLOOKUP(A40,データ!$B$6:$D$100,2,FALSE))</f>
        <v>谷口　佑介</v>
      </c>
      <c r="C40" s="118" t="str">
        <f>IF(A40="","",VLOOKUP(A40,データ!$B$6:$D$100,3,FALSE))</f>
        <v>ルネサンスＪｒ</v>
      </c>
      <c r="D40" s="305"/>
      <c r="E40" s="300"/>
      <c r="F40" s="300"/>
      <c r="G40" s="301"/>
      <c r="H40" s="126" t="str">
        <f>IF(I40="","",IF(I40&gt;J40,"○","●"))</f>
        <v>●</v>
      </c>
      <c r="I40" s="45">
        <v>3</v>
      </c>
      <c r="J40" s="40">
        <v>6</v>
      </c>
      <c r="K40" s="40"/>
      <c r="L40" s="126" t="str">
        <f>IF(M40="","",IF(M40&gt;N40,"○","●"))</f>
        <v>●</v>
      </c>
      <c r="M40" s="45">
        <v>1</v>
      </c>
      <c r="N40" s="40">
        <v>6</v>
      </c>
      <c r="O40" s="40"/>
      <c r="P40" s="112">
        <f>IF(H40="","",COUNTIF(D40:O40,"○"))</f>
        <v>0</v>
      </c>
      <c r="Q40" s="113">
        <f>IF(H40="","",COUNTIF(D40:O40,"●"))</f>
        <v>2</v>
      </c>
      <c r="R40" s="239">
        <f>IF(I40="","",(E40+I40+M40)/(E40+F40+I40+J40+M40+N40))*100</f>
        <v>25</v>
      </c>
      <c r="S40" s="240"/>
      <c r="T40" s="271">
        <f>IF(R40="","",RANK(R40,R40:S42))</f>
        <v>3</v>
      </c>
      <c r="U40" s="238"/>
      <c r="V40" s="44"/>
      <c r="W40" s="211" t="s">
        <v>351</v>
      </c>
      <c r="X40" s="42"/>
      <c r="Y40" s="42"/>
      <c r="Z40" s="136"/>
      <c r="AA40" s="42"/>
      <c r="AD40" s="41"/>
    </row>
    <row r="41" spans="1:30" ht="22.5" customHeight="1">
      <c r="A41" s="121">
        <f>A40+1</f>
        <v>24</v>
      </c>
      <c r="B41" s="117" t="str">
        <f>IF(A41="","",VLOOKUP(A41,データ!$B$6:$D$100,2,FALSE))</f>
        <v>中村光八</v>
      </c>
      <c r="C41" s="118" t="str">
        <f>IF(A41="","",VLOOKUP(A41,データ!$B$6:$D$100,3,FALSE))</f>
        <v>高鍋西中</v>
      </c>
      <c r="D41" s="128" t="str">
        <f>IF(H40="","",IF(H40="○","●","○"))</f>
        <v>○</v>
      </c>
      <c r="E41" s="112">
        <f>IF(J40="","",J40)</f>
        <v>6</v>
      </c>
      <c r="F41" s="113">
        <f>IF(I40="","",I40)</f>
        <v>3</v>
      </c>
      <c r="G41" s="195">
        <f>IF(K40="","",K40)</f>
      </c>
      <c r="H41" s="299"/>
      <c r="I41" s="300"/>
      <c r="J41" s="300"/>
      <c r="K41" s="301"/>
      <c r="L41" s="129" t="str">
        <f>IF(M41="","",IF(M41&gt;N41,"○","●"))</f>
        <v>●</v>
      </c>
      <c r="M41" s="116">
        <v>0</v>
      </c>
      <c r="N41" s="115">
        <v>6</v>
      </c>
      <c r="O41" s="115"/>
      <c r="P41" s="112">
        <f>IF(D41="","",COUNTIF(D41:O41,"○"))</f>
        <v>1</v>
      </c>
      <c r="Q41" s="113">
        <f>IF(D41="","",COUNTIF(D41:O41,"●"))</f>
        <v>1</v>
      </c>
      <c r="R41" s="239">
        <f>IF(E41="","",(E41+I41+M41)/(E41+F41+I41+J41+M41+N41))*100</f>
        <v>40</v>
      </c>
      <c r="S41" s="240"/>
      <c r="T41" s="271">
        <f>IF(R41="","",RANK(R41,R40:S42))</f>
        <v>2</v>
      </c>
      <c r="U41" s="238"/>
      <c r="V41" s="30"/>
      <c r="X41" s="30"/>
      <c r="Y41" s="30"/>
      <c r="Z41" s="131"/>
      <c r="AB41" s="40"/>
      <c r="AD41" s="41"/>
    </row>
    <row r="42" spans="1:30" ht="22.5" customHeight="1">
      <c r="A42" s="121">
        <f>A41+1</f>
        <v>25</v>
      </c>
      <c r="B42" s="71" t="str">
        <f>IF(A42="","",VLOOKUP(A42,データ!$B$6:$D$100,2,FALSE))</f>
        <v>樫村貴也</v>
      </c>
      <c r="C42" s="118" t="str">
        <f>IF(A42="","",VLOOKUP(A42,データ!$B$6:$D$100,3,FALSE))</f>
        <v>三財中</v>
      </c>
      <c r="D42" s="128" t="str">
        <f>IF(L40="","",IF(L40="○","●","○"))</f>
        <v>○</v>
      </c>
      <c r="E42" s="112">
        <f>IF(N40="","",N40)</f>
        <v>6</v>
      </c>
      <c r="F42" s="113">
        <f>IF(M40="","",M40)</f>
        <v>1</v>
      </c>
      <c r="G42" s="195">
        <f>IF(O40="","",O40)</f>
      </c>
      <c r="H42" s="130" t="str">
        <f>IF(L41="","",IF(L41="○","●","○"))</f>
        <v>○</v>
      </c>
      <c r="I42" s="112">
        <f>IF(N41="","",N41)</f>
        <v>6</v>
      </c>
      <c r="J42" s="113">
        <f>IF(M41="","",M41)</f>
        <v>0</v>
      </c>
      <c r="K42" s="195">
        <f>IF(O41="","",O41)</f>
      </c>
      <c r="L42" s="299"/>
      <c r="M42" s="300"/>
      <c r="N42" s="300"/>
      <c r="O42" s="301"/>
      <c r="P42" s="112">
        <f>IF(D42="","",COUNTIF(D42:O42,"○"))</f>
        <v>2</v>
      </c>
      <c r="Q42" s="113">
        <f>IF(D42="","",COUNTIF(D42:O42,"●"))</f>
        <v>0</v>
      </c>
      <c r="R42" s="239">
        <f>IF(E42="","",(E42+I42+M42)/(E42+F42+I42+J42+M42+N42))*100</f>
        <v>92.3076923076923</v>
      </c>
      <c r="S42" s="240"/>
      <c r="T42" s="271">
        <f>IF(R42="","",RANK(R42,R40:S42))</f>
        <v>1</v>
      </c>
      <c r="U42" s="238"/>
      <c r="V42" s="30"/>
      <c r="Z42" s="131"/>
      <c r="AB42" s="41"/>
      <c r="AD42" s="41"/>
    </row>
    <row r="43" spans="19:30" ht="22.5" customHeight="1">
      <c r="S43" s="200"/>
      <c r="AB43" s="41"/>
      <c r="AC43" s="216" t="s">
        <v>350</v>
      </c>
      <c r="AD43" s="43"/>
    </row>
    <row r="44" spans="1:29" ht="22.5" customHeight="1">
      <c r="A44" s="127" t="s">
        <v>64</v>
      </c>
      <c r="B44" s="116" t="s">
        <v>129</v>
      </c>
      <c r="C44" s="127" t="s">
        <v>4</v>
      </c>
      <c r="D44" s="303" t="str">
        <f>LEFT(B45,3)</f>
        <v>奥松　</v>
      </c>
      <c r="E44" s="238"/>
      <c r="F44" s="238"/>
      <c r="G44" s="304"/>
      <c r="H44" s="238" t="str">
        <f>LEFT(B46,3)</f>
        <v>相田敬</v>
      </c>
      <c r="I44" s="238"/>
      <c r="J44" s="238"/>
      <c r="K44" s="304"/>
      <c r="L44" s="271" t="str">
        <f>LEFT(B47,3)</f>
        <v>榎本　</v>
      </c>
      <c r="M44" s="242"/>
      <c r="N44" s="242"/>
      <c r="O44" s="238"/>
      <c r="P44" s="243" t="str">
        <f>LEFT(B48,3)</f>
        <v>増田春</v>
      </c>
      <c r="Q44" s="302"/>
      <c r="R44" s="302"/>
      <c r="S44" s="244"/>
      <c r="T44" s="243" t="s">
        <v>156</v>
      </c>
      <c r="U44" s="244"/>
      <c r="V44" s="243" t="s">
        <v>5</v>
      </c>
      <c r="W44" s="244"/>
      <c r="X44" s="306" t="s">
        <v>157</v>
      </c>
      <c r="Y44" s="306"/>
      <c r="AB44" s="41"/>
      <c r="AC44" s="22">
        <v>64</v>
      </c>
    </row>
    <row r="45" spans="1:28" ht="22.5" customHeight="1">
      <c r="A45" s="121">
        <f>A42+1</f>
        <v>26</v>
      </c>
      <c r="B45" s="117" t="str">
        <f>IF(A45="","",VLOOKUP(A45,データ!$B$6:$D$100,2,FALSE))</f>
        <v>奥松　勇貴</v>
      </c>
      <c r="C45" s="118" t="str">
        <f>IF(A45="","",VLOOKUP(A45,データ!$B$6:$D$100,3,FALSE))</f>
        <v>シーガイアＪｒ</v>
      </c>
      <c r="D45" s="312"/>
      <c r="E45" s="310"/>
      <c r="F45" s="310"/>
      <c r="G45" s="311"/>
      <c r="H45" s="119" t="str">
        <f>IF(I45="","",IF(I45&gt;J45,"○","●"))</f>
        <v>○</v>
      </c>
      <c r="I45" s="75">
        <v>6</v>
      </c>
      <c r="J45" s="114">
        <v>2</v>
      </c>
      <c r="K45" s="119"/>
      <c r="L45" s="121" t="str">
        <f>IF(M45="","",IF(M45&gt;N45,"○","●"))</f>
        <v>●</v>
      </c>
      <c r="M45" s="112">
        <v>2</v>
      </c>
      <c r="N45" s="113">
        <v>6</v>
      </c>
      <c r="O45" s="121"/>
      <c r="P45" s="119" t="str">
        <f>IF(Q45="","",IF(Q45&gt;R45,"○","●"))</f>
        <v>●</v>
      </c>
      <c r="Q45" s="75">
        <v>1</v>
      </c>
      <c r="R45" s="114">
        <v>6</v>
      </c>
      <c r="S45" s="119"/>
      <c r="T45" s="45">
        <f>IF(H45="","",COUNTIF(D45:S45,"○"))</f>
        <v>1</v>
      </c>
      <c r="U45" s="40">
        <f>IF(H45="","",COUNTIF(D45:S45,"●"))</f>
        <v>2</v>
      </c>
      <c r="V45" s="239">
        <f>IF(I45="","",(E45+I45+M45+Q45)/(E45+F45+I45+J45+M45+N45+Q45+R45))*100</f>
        <v>39.130434782608695</v>
      </c>
      <c r="W45" s="240"/>
      <c r="X45" s="307">
        <f>IF(V45="","",RANK(V45,V45:W48))</f>
        <v>3</v>
      </c>
      <c r="Y45" s="308"/>
      <c r="Z45" s="216" t="s">
        <v>350</v>
      </c>
      <c r="AA45" s="42"/>
      <c r="AB45" s="43"/>
    </row>
    <row r="46" spans="1:26" ht="22.5" customHeight="1">
      <c r="A46" s="121">
        <f>A45+1</f>
        <v>27</v>
      </c>
      <c r="B46" s="117" t="str">
        <f>IF(A46="","",VLOOKUP(A46,データ!$B$6:$D$100,2,FALSE))</f>
        <v>相田敬亮</v>
      </c>
      <c r="C46" s="118" t="str">
        <f>IF(A46="","",VLOOKUP(A46,データ!$B$6:$D$100,3,FALSE))</f>
        <v>高鍋西中</v>
      </c>
      <c r="D46" s="120" t="str">
        <f>IF(H45="","",IF(H45="○","●","○"))</f>
        <v>●</v>
      </c>
      <c r="E46" s="75">
        <f>IF(J45="","",J45)</f>
        <v>2</v>
      </c>
      <c r="F46" s="114">
        <f>IF(I45="","",I45)</f>
        <v>6</v>
      </c>
      <c r="G46" s="119">
        <f>IF(K45="","",K45)</f>
      </c>
      <c r="H46" s="309"/>
      <c r="I46" s="310"/>
      <c r="J46" s="310"/>
      <c r="K46" s="311"/>
      <c r="L46" s="119" t="str">
        <f>IF(M46="","",IF(M46&gt;N46,"○","●"))</f>
        <v>●</v>
      </c>
      <c r="M46" s="75">
        <v>0</v>
      </c>
      <c r="N46" s="114">
        <v>6</v>
      </c>
      <c r="O46" s="119"/>
      <c r="P46" s="121" t="str">
        <f>IF(Q46="","",IF(Q46&gt;R46,"○","●"))</f>
        <v>○</v>
      </c>
      <c r="Q46" s="112">
        <v>6</v>
      </c>
      <c r="R46" s="218">
        <v>3</v>
      </c>
      <c r="S46" s="121"/>
      <c r="T46" s="45">
        <f>IF(D46="","",COUNTIF(D46:S46,"○"))</f>
        <v>1</v>
      </c>
      <c r="U46" s="40">
        <f>IF(D46="","",COUNTIF(D46:S46,"●"))</f>
        <v>2</v>
      </c>
      <c r="V46" s="239">
        <f>IF(E46="","",(E46+M46+Q46)/(E46+F46+M46+N46+Q46+R46))*100</f>
        <v>34.78260869565217</v>
      </c>
      <c r="W46" s="240"/>
      <c r="X46" s="307">
        <f>IF(V46="","",RANK(V46,V45:W48))</f>
        <v>4</v>
      </c>
      <c r="Y46" s="308"/>
      <c r="Z46" s="131"/>
    </row>
    <row r="47" spans="1:26" ht="22.5" customHeight="1">
      <c r="A47" s="121">
        <f>A46+1</f>
        <v>28</v>
      </c>
      <c r="B47" s="71" t="str">
        <f>IF(A47="","",VLOOKUP(A47,データ!$B$6:$D$100,2,FALSE))</f>
        <v>榎本　章吾</v>
      </c>
      <c r="C47" s="118" t="str">
        <f>IF(A47="","",VLOOKUP(A47,データ!$B$6:$D$100,3,FALSE))</f>
        <v>シーガイアＪｒ</v>
      </c>
      <c r="D47" s="120" t="str">
        <f>IF(L45="","",IF(L45="○","●","○"))</f>
        <v>○</v>
      </c>
      <c r="E47" s="112">
        <f>IF(N45="","",N45)</f>
        <v>6</v>
      </c>
      <c r="F47" s="113">
        <f>IF(M45="","",M45)</f>
        <v>2</v>
      </c>
      <c r="G47" s="121">
        <f>IF(O45="","",O45)</f>
      </c>
      <c r="H47" s="121" t="str">
        <f>IF(L46="","",IF(L46="○","●","○"))</f>
        <v>○</v>
      </c>
      <c r="I47" s="112">
        <f>IF(N46="","",N46)</f>
        <v>6</v>
      </c>
      <c r="J47" s="113">
        <f>IF(M46="","",M46)</f>
        <v>0</v>
      </c>
      <c r="K47" s="119">
        <f>IF(O46="","",O46)</f>
      </c>
      <c r="L47" s="299"/>
      <c r="M47" s="300"/>
      <c r="N47" s="300"/>
      <c r="O47" s="301"/>
      <c r="P47" s="119" t="str">
        <f>IF(Q47="","",IF(Q47&gt;R47,"○","●"))</f>
        <v>○</v>
      </c>
      <c r="Q47" s="75">
        <v>6</v>
      </c>
      <c r="R47" s="114">
        <v>3</v>
      </c>
      <c r="S47" s="119"/>
      <c r="T47" s="45">
        <f>IF(D47="","",COUNTIF(D47:S47,"○"))</f>
        <v>3</v>
      </c>
      <c r="U47" s="40">
        <f>IF(D47="","",COUNTIF(D47:S47,"●"))</f>
        <v>0</v>
      </c>
      <c r="V47" s="239">
        <f>IF(E47="","",(E47+I47+M47+Q47)/(E47+F47+I47+J47+M47+N47+Q47+R47))*100</f>
        <v>78.26086956521739</v>
      </c>
      <c r="W47" s="240"/>
      <c r="X47" s="307">
        <f>IF(V47="","",RANK(V47,V45:W48))</f>
        <v>1</v>
      </c>
      <c r="Y47" s="308"/>
      <c r="Z47" s="131"/>
    </row>
    <row r="48" spans="1:26" ht="22.5" customHeight="1">
      <c r="A48" s="121">
        <v>29</v>
      </c>
      <c r="B48" s="71" t="str">
        <f>IF(A48="","",VLOOKUP(A48,データ!$B$6:$D$100,2,FALSE))</f>
        <v>増田春之介</v>
      </c>
      <c r="C48" s="118" t="str">
        <f>IF(A48="","",VLOOKUP(A48,データ!$B$6:$D$100,3,FALSE))</f>
        <v>チーム村雲</v>
      </c>
      <c r="D48" s="122" t="str">
        <f>IF(P45="","",IF(P45="○","●","○"))</f>
        <v>○</v>
      </c>
      <c r="E48" s="123">
        <f>IF(R45="","",R45)</f>
        <v>6</v>
      </c>
      <c r="F48" s="124">
        <f>IF(Q45="","",Q45)</f>
        <v>1</v>
      </c>
      <c r="G48" s="125">
        <f>IF(S45="","",S45)</f>
      </c>
      <c r="H48" s="125" t="str">
        <f>IF(P46="","",IF(P46="○","●","○"))</f>
        <v>●</v>
      </c>
      <c r="I48" s="123">
        <f>IF(R46="","",R46)</f>
        <v>3</v>
      </c>
      <c r="J48" s="124">
        <f>IF(Q46="","",Q46)</f>
        <v>6</v>
      </c>
      <c r="K48" s="121">
        <f>IF(S46="","",S46)</f>
      </c>
      <c r="L48" s="121" t="str">
        <f>IF(P47="","",IF(P47="○","●","○"))</f>
        <v>●</v>
      </c>
      <c r="M48" s="112">
        <f>IF(R47="","",R47)</f>
        <v>3</v>
      </c>
      <c r="N48" s="113">
        <f>IF(Q47="","",Q47)</f>
        <v>6</v>
      </c>
      <c r="O48" s="121">
        <f>IF(S47="","",S47)</f>
      </c>
      <c r="P48" s="299"/>
      <c r="Q48" s="300"/>
      <c r="R48" s="300"/>
      <c r="S48" s="301"/>
      <c r="T48" s="116">
        <f>IF(D48="","",COUNTIF(D48:S48,"○"))</f>
        <v>1</v>
      </c>
      <c r="U48" s="115">
        <f>IF(D48="","",COUNTIF(D48:S48,"●"))</f>
        <v>2</v>
      </c>
      <c r="V48" s="239">
        <f>IF(E48="","",(E48+I48+M48+Q48)/(E48+F48+I48+J48+M48+N48+Q48+R48))*100</f>
        <v>48</v>
      </c>
      <c r="W48" s="240"/>
      <c r="X48" s="243">
        <f>IF(V48="","",RANK(V48,V45:W48))</f>
        <v>2</v>
      </c>
      <c r="Y48" s="244"/>
      <c r="Z48" s="131"/>
    </row>
    <row r="49" spans="4:15" ht="22.5" customHeight="1">
      <c r="D49" s="315"/>
      <c r="E49" s="315"/>
      <c r="F49" s="315"/>
      <c r="G49" s="315"/>
      <c r="H49" s="315"/>
      <c r="I49" s="315"/>
      <c r="J49" s="315"/>
      <c r="K49" s="315"/>
      <c r="L49" s="131"/>
      <c r="M49" s="131"/>
      <c r="N49" s="131"/>
      <c r="O49" s="131"/>
    </row>
    <row r="50" spans="1:4" ht="29.25" customHeight="1">
      <c r="A50" s="35" t="s">
        <v>131</v>
      </c>
      <c r="D50" s="191" t="s">
        <v>79</v>
      </c>
    </row>
    <row r="51" spans="19:25" ht="22.5" customHeight="1">
      <c r="S51" s="200"/>
      <c r="V51" s="30"/>
      <c r="W51" s="215"/>
      <c r="Y51" s="30"/>
    </row>
    <row r="52" spans="1:21" ht="22.5" customHeight="1">
      <c r="A52" s="127" t="s">
        <v>54</v>
      </c>
      <c r="B52" s="116" t="s">
        <v>129</v>
      </c>
      <c r="C52" s="127" t="s">
        <v>4</v>
      </c>
      <c r="D52" s="303" t="str">
        <f>LEFT(B53,3)</f>
        <v>上野朝</v>
      </c>
      <c r="E52" s="238"/>
      <c r="F52" s="238"/>
      <c r="G52" s="304"/>
      <c r="H52" s="238" t="str">
        <f>LEFT(B54,3)</f>
        <v>白嵜　</v>
      </c>
      <c r="I52" s="238"/>
      <c r="J52" s="238"/>
      <c r="K52" s="304"/>
      <c r="L52" s="271" t="str">
        <f>LEFT(B55,3)</f>
        <v>清水　</v>
      </c>
      <c r="M52" s="242"/>
      <c r="N52" s="242"/>
      <c r="O52" s="238"/>
      <c r="P52" s="243" t="s">
        <v>156</v>
      </c>
      <c r="Q52" s="244"/>
      <c r="R52" s="243" t="s">
        <v>5</v>
      </c>
      <c r="S52" s="244"/>
      <c r="T52" s="243" t="s">
        <v>157</v>
      </c>
      <c r="U52" s="244"/>
    </row>
    <row r="53" spans="1:28" ht="22.5" customHeight="1">
      <c r="A53" s="121">
        <v>31</v>
      </c>
      <c r="B53" s="117" t="str">
        <f>IF(A53="","",VLOOKUP(A53,データ!$B$6:$D$100,2,FALSE))</f>
        <v>上野朝稔</v>
      </c>
      <c r="C53" s="118" t="str">
        <f>IF(A53="","",VLOOKUP(A53,データ!$B$6:$D$100,3,FALSE))</f>
        <v>高鍋西中</v>
      </c>
      <c r="D53" s="305"/>
      <c r="E53" s="300"/>
      <c r="F53" s="300"/>
      <c r="G53" s="301"/>
      <c r="H53" s="126" t="str">
        <f>IF(I53="","",IF(I53&gt;J53,"○","●"))</f>
        <v>○</v>
      </c>
      <c r="I53" s="45">
        <v>6</v>
      </c>
      <c r="J53" s="40">
        <v>4</v>
      </c>
      <c r="K53" s="40"/>
      <c r="L53" s="126" t="str">
        <f>IF(M53="","",IF(M53&gt;N53,"○","●"))</f>
        <v>○</v>
      </c>
      <c r="M53" s="45">
        <v>6</v>
      </c>
      <c r="N53" s="40">
        <v>2</v>
      </c>
      <c r="O53" s="40"/>
      <c r="P53" s="112">
        <f>IF(H53="","",COUNTIF(D53:O53,"○"))</f>
        <v>2</v>
      </c>
      <c r="Q53" s="113">
        <f>IF(H53="","",COUNTIF(D53:O53,"●"))</f>
        <v>0</v>
      </c>
      <c r="R53" s="239">
        <f>IF(I53="","",(E53+I53+M53)/(E53+F53+I53+J53+M53+N53))*100</f>
        <v>66.66666666666666</v>
      </c>
      <c r="S53" s="240"/>
      <c r="T53" s="271">
        <f>IF(R53="","",RANK(R53,R53:S55))</f>
        <v>1</v>
      </c>
      <c r="U53" s="238"/>
      <c r="W53" s="132" t="s">
        <v>349</v>
      </c>
      <c r="Z53" s="42"/>
      <c r="AA53" s="42"/>
      <c r="AB53" s="42"/>
    </row>
    <row r="54" spans="1:28" ht="22.5" customHeight="1">
      <c r="A54" s="121">
        <v>32</v>
      </c>
      <c r="B54" s="117" t="str">
        <f>IF(A54="","",VLOOKUP(A54,データ!$B$6:$D$100,2,FALSE))</f>
        <v>白嵜　裕也</v>
      </c>
      <c r="C54" s="118" t="str">
        <f>IF(A54="","",VLOOKUP(A54,データ!$B$6:$D$100,3,FALSE))</f>
        <v>小林Ｊｒ</v>
      </c>
      <c r="D54" s="128" t="str">
        <f>IF(H53="","",IF(H53="○","●","○"))</f>
        <v>●</v>
      </c>
      <c r="E54" s="112">
        <f>IF(J53="","",J53)</f>
        <v>4</v>
      </c>
      <c r="F54" s="113">
        <f>IF(I53="","",I53)</f>
        <v>6</v>
      </c>
      <c r="G54" s="195">
        <f>IF(K53="","",K53)</f>
      </c>
      <c r="H54" s="299"/>
      <c r="I54" s="300"/>
      <c r="J54" s="300"/>
      <c r="K54" s="301"/>
      <c r="L54" s="129" t="str">
        <f>IF(M54="","",IF(M54&gt;N54,"○","●"))</f>
        <v>○</v>
      </c>
      <c r="M54" s="116">
        <v>6</v>
      </c>
      <c r="N54" s="115">
        <v>2</v>
      </c>
      <c r="O54" s="115"/>
      <c r="P54" s="112">
        <f>IF(D54="","",COUNTIF(D54:O54,"○"))</f>
        <v>1</v>
      </c>
      <c r="Q54" s="113">
        <f>IF(D54="","",COUNTIF(D54:O54,"●"))</f>
        <v>1</v>
      </c>
      <c r="R54" s="239">
        <f>IF(E54="","",(E54+I54+M54)/(E54+F54+I54+J54+M54+N54))*100</f>
        <v>55.55555555555556</v>
      </c>
      <c r="S54" s="240"/>
      <c r="T54" s="271">
        <f>IF(R54="","",RANK(R54,R53:S55))</f>
        <v>2</v>
      </c>
      <c r="U54" s="238"/>
      <c r="V54" s="39"/>
      <c r="W54" s="212"/>
      <c r="X54" s="39"/>
      <c r="Y54" s="39"/>
      <c r="AB54" s="40"/>
    </row>
    <row r="55" spans="1:28" ht="22.5" customHeight="1">
      <c r="A55" s="121">
        <v>33</v>
      </c>
      <c r="B55" s="71" t="str">
        <f>IF(A55="","",VLOOKUP(A55,データ!$B$6:$D$100,2,FALSE))</f>
        <v>清水　秀真</v>
      </c>
      <c r="C55" s="210" t="str">
        <f>IF(A55="","",VLOOKUP(A55,データ!$B$6:$D$100,3,FALSE))</f>
        <v>鵬翔中</v>
      </c>
      <c r="D55" s="128" t="str">
        <f>IF(L53="","",IF(L53="○","●","○"))</f>
        <v>●</v>
      </c>
      <c r="E55" s="112">
        <f>IF(N53="","",N53)</f>
        <v>2</v>
      </c>
      <c r="F55" s="113">
        <f>IF(M53="","",M53)</f>
        <v>6</v>
      </c>
      <c r="G55" s="195">
        <f>IF(O53="","",O53)</f>
      </c>
      <c r="H55" s="130" t="str">
        <f>IF(L54="","",IF(L54="○","●","○"))</f>
        <v>●</v>
      </c>
      <c r="I55" s="112">
        <f>IF(N54="","",N54)</f>
        <v>2</v>
      </c>
      <c r="J55" s="113">
        <f>IF(M54="","",M54)</f>
        <v>6</v>
      </c>
      <c r="K55" s="195">
        <f>IF(O54="","",O54)</f>
      </c>
      <c r="L55" s="299"/>
      <c r="M55" s="300"/>
      <c r="N55" s="300"/>
      <c r="O55" s="301"/>
      <c r="P55" s="112">
        <f>IF(D55="","",COUNTIF(D55:O55,"○"))</f>
        <v>0</v>
      </c>
      <c r="Q55" s="113">
        <f>IF(D55="","",COUNTIF(D55:O55,"●"))</f>
        <v>2</v>
      </c>
      <c r="R55" s="239">
        <f>IF(E55="","",(E55+I55+M55)/(E55+F55+I55+J55+M55+N55))*100</f>
        <v>25</v>
      </c>
      <c r="S55" s="240"/>
      <c r="T55" s="271">
        <f>IF(R55="","",RANK(R55,R53:S55))</f>
        <v>3</v>
      </c>
      <c r="U55" s="238"/>
      <c r="AB55" s="41"/>
    </row>
    <row r="56" spans="1:28" ht="22.5" customHeight="1">
      <c r="A56" s="131"/>
      <c r="B56" s="209">
        <f>IF(A56="","",VLOOKUP(A56,データ!$B$6:$D$100,2,FALSE))</f>
      </c>
      <c r="C56" s="29">
        <f>IF(A56="","",VLOOKUP(A56,データ!$B$6:$D$100,3,FALSE))</f>
      </c>
      <c r="O56" s="29"/>
      <c r="AB56" s="41"/>
    </row>
    <row r="57" spans="19:29" ht="22.5" customHeight="1">
      <c r="S57" s="200"/>
      <c r="AB57" s="41"/>
      <c r="AC57" s="211" t="s">
        <v>347</v>
      </c>
    </row>
    <row r="58" spans="1:30" ht="22.5" customHeight="1">
      <c r="A58" s="127" t="s">
        <v>60</v>
      </c>
      <c r="B58" s="116" t="s">
        <v>129</v>
      </c>
      <c r="C58" s="127" t="s">
        <v>4</v>
      </c>
      <c r="D58" s="303" t="str">
        <f>LEFT(B59,3)</f>
        <v>児玉　</v>
      </c>
      <c r="E58" s="238"/>
      <c r="F58" s="238"/>
      <c r="G58" s="304"/>
      <c r="H58" s="238" t="str">
        <f>LEFT(B60,3)</f>
        <v>吉元　</v>
      </c>
      <c r="I58" s="238"/>
      <c r="J58" s="238"/>
      <c r="K58" s="304"/>
      <c r="L58" s="271" t="str">
        <f>LEFT(B61,3)</f>
        <v>村岡　</v>
      </c>
      <c r="M58" s="242"/>
      <c r="N58" s="242"/>
      <c r="O58" s="238"/>
      <c r="P58" s="243" t="s">
        <v>156</v>
      </c>
      <c r="Q58" s="244"/>
      <c r="R58" s="243" t="s">
        <v>5</v>
      </c>
      <c r="S58" s="244"/>
      <c r="T58" s="243" t="s">
        <v>157</v>
      </c>
      <c r="U58" s="244"/>
      <c r="AB58" s="41"/>
      <c r="AC58" s="39">
        <v>62</v>
      </c>
      <c r="AD58" s="40"/>
    </row>
    <row r="59" spans="1:30" ht="22.5" customHeight="1">
      <c r="A59" s="121">
        <v>34</v>
      </c>
      <c r="B59" s="117" t="str">
        <f>IF(A59="","",VLOOKUP(A59,データ!$B$6:$D$100,2,FALSE))</f>
        <v>児玉　悠平</v>
      </c>
      <c r="C59" s="118" t="str">
        <f>IF(A59="","",VLOOKUP(A59,データ!$B$6:$D$100,3,FALSE))</f>
        <v>チームミリオン</v>
      </c>
      <c r="D59" s="305"/>
      <c r="E59" s="300"/>
      <c r="F59" s="300"/>
      <c r="G59" s="301"/>
      <c r="H59" s="126" t="str">
        <f>IF(I59="","",IF(I59&gt;J59,"○","●"))</f>
        <v>●</v>
      </c>
      <c r="I59" s="45">
        <v>4</v>
      </c>
      <c r="J59" s="40">
        <v>6</v>
      </c>
      <c r="K59" s="40"/>
      <c r="L59" s="126" t="str">
        <f>IF(M59="","",IF(M59&gt;N59,"○","●"))</f>
        <v>○</v>
      </c>
      <c r="M59" s="45">
        <v>6</v>
      </c>
      <c r="N59" s="40">
        <v>3</v>
      </c>
      <c r="O59" s="40"/>
      <c r="P59" s="112">
        <f>IF(H59="","",COUNTIF(D59:O59,"○"))</f>
        <v>1</v>
      </c>
      <c r="Q59" s="113">
        <f>IF(H59="","",COUNTIF(D59:O59,"●"))</f>
        <v>1</v>
      </c>
      <c r="R59" s="239">
        <f>IF(I59="","",(E59+I59+M59)/(E59+F59+I59+J59+M59+N59))*100</f>
        <v>52.63157894736842</v>
      </c>
      <c r="S59" s="240"/>
      <c r="T59" s="271">
        <f>IF(R59="","",RANK(R59,R59:S61))</f>
        <v>2</v>
      </c>
      <c r="U59" s="238"/>
      <c r="W59" s="132" t="s">
        <v>348</v>
      </c>
      <c r="AB59" s="41"/>
      <c r="AD59" s="41"/>
    </row>
    <row r="60" spans="1:30" ht="22.5" customHeight="1">
      <c r="A60" s="121">
        <f>A59+1</f>
        <v>35</v>
      </c>
      <c r="B60" s="117" t="str">
        <f>IF(A60="","",VLOOKUP(A60,データ!$B$6:$D$100,2,FALSE))</f>
        <v>吉元　稜</v>
      </c>
      <c r="C60" s="118" t="str">
        <f>IF(A60="","",VLOOKUP(A60,データ!$B$6:$D$100,3,FALSE))</f>
        <v>小林Ｊｒ</v>
      </c>
      <c r="D60" s="128" t="str">
        <f>IF(H59="","",IF(H59="○","●","○"))</f>
        <v>○</v>
      </c>
      <c r="E60" s="112">
        <f>IF(J59="","",J59)</f>
        <v>6</v>
      </c>
      <c r="F60" s="113">
        <f>IF(I59="","",I59)</f>
        <v>4</v>
      </c>
      <c r="G60" s="195">
        <f>IF(K59="","",K59)</f>
      </c>
      <c r="H60" s="299"/>
      <c r="I60" s="300"/>
      <c r="J60" s="300"/>
      <c r="K60" s="301"/>
      <c r="L60" s="129" t="str">
        <f>IF(M60="","",IF(M60&gt;N60,"○","●"))</f>
        <v>○</v>
      </c>
      <c r="M60" s="116">
        <v>6</v>
      </c>
      <c r="N60" s="115">
        <v>1</v>
      </c>
      <c r="O60" s="115"/>
      <c r="P60" s="112">
        <f>IF(D60="","",COUNTIF(D60:O60,"○"))</f>
        <v>2</v>
      </c>
      <c r="Q60" s="113">
        <f>IF(D60="","",COUNTIF(D60:O60,"●"))</f>
        <v>0</v>
      </c>
      <c r="R60" s="239">
        <f>IF(E60="","",(E60+I60+M60)/(E60+F60+I60+J60+M60+N60))*100</f>
        <v>70.58823529411765</v>
      </c>
      <c r="S60" s="240"/>
      <c r="T60" s="271">
        <f>IF(R60="","",RANK(R60,R59:S61))</f>
        <v>1</v>
      </c>
      <c r="U60" s="238"/>
      <c r="V60" s="39"/>
      <c r="W60" s="212"/>
      <c r="X60" s="39"/>
      <c r="Y60" s="39"/>
      <c r="Z60" s="40"/>
      <c r="AB60" s="41"/>
      <c r="AD60" s="41"/>
    </row>
    <row r="61" spans="1:30" ht="22.5" customHeight="1">
      <c r="A61" s="121">
        <f>A60+1</f>
        <v>36</v>
      </c>
      <c r="B61" s="71" t="str">
        <f>IF(A61="","",VLOOKUP(A61,データ!$B$6:$D$100,2,FALSE))</f>
        <v>村岡　裕亮</v>
      </c>
      <c r="C61" s="118" t="str">
        <f>IF(A61="","",VLOOKUP(A61,データ!$B$6:$D$100,3,FALSE))</f>
        <v>イワキリＪｒ</v>
      </c>
      <c r="D61" s="128" t="str">
        <f>IF(L59="","",IF(L59="○","●","○"))</f>
        <v>●</v>
      </c>
      <c r="E61" s="112">
        <f>IF(N59="","",N59)</f>
        <v>3</v>
      </c>
      <c r="F61" s="113">
        <f>IF(M59="","",M59)</f>
        <v>6</v>
      </c>
      <c r="G61" s="195">
        <f>IF(O59="","",O59)</f>
      </c>
      <c r="H61" s="130" t="str">
        <f>IF(L60="","",IF(L60="○","●","○"))</f>
        <v>●</v>
      </c>
      <c r="I61" s="112">
        <f>IF(N60="","",N60)</f>
        <v>1</v>
      </c>
      <c r="J61" s="113">
        <f>IF(M60="","",M60)</f>
        <v>6</v>
      </c>
      <c r="K61" s="195">
        <f>IF(O60="","",O60)</f>
      </c>
      <c r="L61" s="299"/>
      <c r="M61" s="300"/>
      <c r="N61" s="300"/>
      <c r="O61" s="301"/>
      <c r="P61" s="112">
        <f>IF(D61="","",COUNTIF(D61:O61,"○"))</f>
        <v>0</v>
      </c>
      <c r="Q61" s="113">
        <f>IF(D61="","",COUNTIF(D61:O61,"●"))</f>
        <v>2</v>
      </c>
      <c r="R61" s="239">
        <f>IF(E61="","",(E61+I61+M61)/(E61+F61+I61+J61+M61+N61))*100</f>
        <v>25</v>
      </c>
      <c r="S61" s="240"/>
      <c r="T61" s="271">
        <f>IF(R61="","",RANK(R61,R59:S61))</f>
        <v>3</v>
      </c>
      <c r="U61" s="238"/>
      <c r="Z61" s="41"/>
      <c r="AA61" s="211" t="s">
        <v>347</v>
      </c>
      <c r="AB61" s="43"/>
      <c r="AD61" s="41"/>
    </row>
    <row r="62" spans="15:30" ht="22.5" customHeight="1">
      <c r="O62" s="29"/>
      <c r="Z62" s="41"/>
      <c r="AA62" s="22">
        <v>75</v>
      </c>
      <c r="AD62" s="41"/>
    </row>
    <row r="63" spans="1:30" ht="22.5" customHeight="1">
      <c r="A63" s="127" t="s">
        <v>56</v>
      </c>
      <c r="B63" s="116" t="s">
        <v>129</v>
      </c>
      <c r="C63" s="127" t="s">
        <v>4</v>
      </c>
      <c r="D63" s="303" t="str">
        <f>LEFT(B64,3)</f>
        <v>山元　</v>
      </c>
      <c r="E63" s="238"/>
      <c r="F63" s="238"/>
      <c r="G63" s="304"/>
      <c r="H63" s="238" t="str">
        <f>LEFT(B65,3)</f>
        <v>田口　</v>
      </c>
      <c r="I63" s="238"/>
      <c r="J63" s="238"/>
      <c r="K63" s="304"/>
      <c r="L63" s="271" t="str">
        <f>LEFT(B66,3)</f>
        <v>藤崎　</v>
      </c>
      <c r="M63" s="242"/>
      <c r="N63" s="242"/>
      <c r="O63" s="238"/>
      <c r="P63" s="243" t="s">
        <v>156</v>
      </c>
      <c r="Q63" s="244"/>
      <c r="R63" s="243" t="s">
        <v>5</v>
      </c>
      <c r="S63" s="244"/>
      <c r="T63" s="243" t="s">
        <v>157</v>
      </c>
      <c r="U63" s="244"/>
      <c r="Z63" s="41"/>
      <c r="AD63" s="41"/>
    </row>
    <row r="64" spans="1:31" ht="22.5" customHeight="1">
      <c r="A64" s="121">
        <f>A61+1</f>
        <v>37</v>
      </c>
      <c r="B64" s="117" t="str">
        <f>IF(A64="","",VLOOKUP(A64,データ!$B$6:$D$100,2,FALSE))</f>
        <v>山元　嵩史</v>
      </c>
      <c r="C64" s="118" t="str">
        <f>IF(A64="","",VLOOKUP(A64,データ!$B$6:$D$100,3,FALSE))</f>
        <v>イワキリＪｒ</v>
      </c>
      <c r="D64" s="305"/>
      <c r="E64" s="300"/>
      <c r="F64" s="300"/>
      <c r="G64" s="301"/>
      <c r="H64" s="126" t="str">
        <f>IF(I64="","",IF(I64&gt;J64,"○","●"))</f>
        <v>○</v>
      </c>
      <c r="I64" s="45">
        <v>6</v>
      </c>
      <c r="J64" s="40">
        <v>3</v>
      </c>
      <c r="K64" s="40"/>
      <c r="L64" s="126" t="str">
        <f>IF(M64="","",IF(M64&gt;N64,"○","●"))</f>
        <v>●</v>
      </c>
      <c r="M64" s="45">
        <v>3</v>
      </c>
      <c r="N64" s="40">
        <v>6</v>
      </c>
      <c r="O64" s="40"/>
      <c r="P64" s="112">
        <f>IF(H64="","",COUNTIF(D64:O64,"○"))</f>
        <v>1</v>
      </c>
      <c r="Q64" s="113">
        <f>IF(H64="","",COUNTIF(D64:O64,"●"))</f>
        <v>1</v>
      </c>
      <c r="R64" s="239">
        <f>IF(I64="","",(E64+I64+M64)/(E64+F64+I64+J64+M64+N64))*100</f>
        <v>50</v>
      </c>
      <c r="S64" s="240"/>
      <c r="T64" s="271">
        <f>IF(R64="","",RANK(R64,R64:S66))</f>
        <v>2</v>
      </c>
      <c r="U64" s="238"/>
      <c r="V64" s="42"/>
      <c r="W64" s="211" t="s">
        <v>347</v>
      </c>
      <c r="X64" s="42"/>
      <c r="Y64" s="42"/>
      <c r="Z64" s="43"/>
      <c r="AD64" s="41"/>
      <c r="AE64" s="211" t="s">
        <v>347</v>
      </c>
    </row>
    <row r="65" spans="1:33" ht="22.5" customHeight="1">
      <c r="A65" s="121">
        <f>A64+1</f>
        <v>38</v>
      </c>
      <c r="B65" s="117" t="str">
        <f>IF(A65="","",VLOOKUP(A65,データ!$B$6:$D$100,2,FALSE))</f>
        <v>田口　伸一</v>
      </c>
      <c r="C65" s="118" t="str">
        <f>IF(A65="","",VLOOKUP(A65,データ!$B$6:$D$100,3,FALSE))</f>
        <v>小林Ｊｒ</v>
      </c>
      <c r="D65" s="128" t="str">
        <f>IF(H64="","",IF(H64="○","●","○"))</f>
        <v>●</v>
      </c>
      <c r="E65" s="112">
        <f>IF(J64="","",J64)</f>
        <v>3</v>
      </c>
      <c r="F65" s="113">
        <f>IF(I64="","",I64)</f>
        <v>6</v>
      </c>
      <c r="G65" s="195">
        <f>IF(K64="","",K64)</f>
      </c>
      <c r="H65" s="299"/>
      <c r="I65" s="300"/>
      <c r="J65" s="300"/>
      <c r="K65" s="301"/>
      <c r="L65" s="129" t="str">
        <f>IF(M65="","",IF(M65&gt;N65,"○","●"))</f>
        <v>●</v>
      </c>
      <c r="M65" s="116">
        <v>1</v>
      </c>
      <c r="N65" s="115">
        <v>6</v>
      </c>
      <c r="O65" s="115"/>
      <c r="P65" s="112">
        <f>IF(D65="","",COUNTIF(D65:O65,"○"))</f>
        <v>0</v>
      </c>
      <c r="Q65" s="113">
        <f>IF(D65="","",COUNTIF(D65:O65,"●"))</f>
        <v>2</v>
      </c>
      <c r="R65" s="239">
        <f>IF(E65="","",(E65+I65+M65)/(E65+F65+I65+J65+M65+N65))*100</f>
        <v>25</v>
      </c>
      <c r="S65" s="240"/>
      <c r="T65" s="271">
        <f>IF(R65="","",RANK(R65,R64:S66))</f>
        <v>3</v>
      </c>
      <c r="U65" s="238"/>
      <c r="AD65" s="41"/>
      <c r="AE65" s="39">
        <v>60</v>
      </c>
      <c r="AF65" s="39"/>
      <c r="AG65" s="40"/>
    </row>
    <row r="66" spans="1:33" ht="22.5" customHeight="1">
      <c r="A66" s="121">
        <f>A65+1</f>
        <v>39</v>
      </c>
      <c r="B66" s="71" t="str">
        <f>IF(A66="","",VLOOKUP(A66,データ!$B$6:$D$100,2,FALSE))</f>
        <v>藤崎　一起</v>
      </c>
      <c r="C66" s="118" t="str">
        <f>IF(A66="","",VLOOKUP(A66,データ!$B$6:$D$100,3,FALSE))</f>
        <v>飛江田グリーンＴＣ</v>
      </c>
      <c r="D66" s="128" t="str">
        <f>IF(L64="","",IF(L64="○","●","○"))</f>
        <v>○</v>
      </c>
      <c r="E66" s="112">
        <f>IF(N64="","",N64)</f>
        <v>6</v>
      </c>
      <c r="F66" s="113">
        <f>IF(M64="","",M64)</f>
        <v>3</v>
      </c>
      <c r="G66" s="195">
        <f>IF(O64="","",O64)</f>
      </c>
      <c r="H66" s="130" t="str">
        <f>IF(L65="","",IF(L65="○","●","○"))</f>
        <v>○</v>
      </c>
      <c r="I66" s="112">
        <f>IF(N65="","",N65)</f>
        <v>6</v>
      </c>
      <c r="J66" s="113">
        <f>IF(M65="","",M65)</f>
        <v>1</v>
      </c>
      <c r="K66" s="195">
        <f>IF(O65="","",O65)</f>
      </c>
      <c r="L66" s="299"/>
      <c r="M66" s="300"/>
      <c r="N66" s="300"/>
      <c r="O66" s="301"/>
      <c r="P66" s="112">
        <f>IF(D66="","",COUNTIF(D66:O66,"○"))</f>
        <v>2</v>
      </c>
      <c r="Q66" s="113">
        <f>IF(D66="","",COUNTIF(D66:O66,"●"))</f>
        <v>0</v>
      </c>
      <c r="R66" s="239">
        <f>IF(E66="","",(E66+I66+M66)/(E66+F66+I66+J66+M66+N66))*100</f>
        <v>75</v>
      </c>
      <c r="S66" s="240"/>
      <c r="T66" s="271">
        <f>IF(R66="","",RANK(R66,R64:S66))</f>
        <v>1</v>
      </c>
      <c r="U66" s="238"/>
      <c r="AD66" s="41"/>
      <c r="AG66" s="41"/>
    </row>
    <row r="67" spans="19:33" ht="22.5" customHeight="1">
      <c r="S67" s="200"/>
      <c r="AD67" s="41"/>
      <c r="AG67" s="41"/>
    </row>
    <row r="68" spans="1:33" ht="22.5" customHeight="1">
      <c r="A68" s="127" t="s">
        <v>65</v>
      </c>
      <c r="B68" s="116" t="s">
        <v>129</v>
      </c>
      <c r="C68" s="127" t="s">
        <v>4</v>
      </c>
      <c r="D68" s="303" t="str">
        <f>LEFT(B69,3)</f>
        <v>坂田直</v>
      </c>
      <c r="E68" s="238"/>
      <c r="F68" s="238"/>
      <c r="G68" s="304"/>
      <c r="H68" s="238" t="str">
        <f>LEFT(B70,3)</f>
        <v>成合太</v>
      </c>
      <c r="I68" s="238"/>
      <c r="J68" s="238"/>
      <c r="K68" s="304"/>
      <c r="L68" s="271" t="str">
        <f>LEFT(B71,3)</f>
        <v>南里　</v>
      </c>
      <c r="M68" s="242"/>
      <c r="N68" s="242"/>
      <c r="O68" s="238"/>
      <c r="P68" s="243" t="s">
        <v>156</v>
      </c>
      <c r="Q68" s="244"/>
      <c r="R68" s="243" t="s">
        <v>5</v>
      </c>
      <c r="S68" s="244"/>
      <c r="T68" s="243" t="s">
        <v>157</v>
      </c>
      <c r="U68" s="244"/>
      <c r="AD68" s="41"/>
      <c r="AG68" s="41"/>
    </row>
    <row r="69" spans="1:33" ht="22.5" customHeight="1">
      <c r="A69" s="121">
        <f>A66+1</f>
        <v>40</v>
      </c>
      <c r="B69" s="117" t="str">
        <f>IF(A69="","",VLOOKUP(A69,データ!$B$6:$D$100,2,FALSE))</f>
        <v>坂田直紀</v>
      </c>
      <c r="C69" s="118" t="str">
        <f>IF(A69="","",VLOOKUP(A69,データ!$B$6:$D$100,3,FALSE))</f>
        <v>高鍋西中</v>
      </c>
      <c r="D69" s="305"/>
      <c r="E69" s="300"/>
      <c r="F69" s="300"/>
      <c r="G69" s="301"/>
      <c r="H69" s="126" t="str">
        <f>IF(I69="","",IF(I69&gt;J69,"○","●"))</f>
        <v>○</v>
      </c>
      <c r="I69" s="45">
        <v>6</v>
      </c>
      <c r="J69" s="40">
        <v>1</v>
      </c>
      <c r="K69" s="40"/>
      <c r="L69" s="126" t="str">
        <f>IF(M69="","",IF(M69&gt;N69,"○","●"))</f>
        <v>○</v>
      </c>
      <c r="M69" s="45">
        <v>6</v>
      </c>
      <c r="N69" s="40">
        <v>0</v>
      </c>
      <c r="O69" s="40"/>
      <c r="P69" s="112">
        <f>IF(H69="","",COUNTIF(D69:O69,"○"))</f>
        <v>2</v>
      </c>
      <c r="Q69" s="113">
        <f>IF(H69="","",COUNTIF(D69:O69,"●"))</f>
        <v>0</v>
      </c>
      <c r="R69" s="239">
        <f>IF(I69="","",(E69+I69+M69)/(E69+F69+I69+J69+M69+N69))*100</f>
        <v>92.3076923076923</v>
      </c>
      <c r="S69" s="240"/>
      <c r="T69" s="271">
        <f>IF(R69="","",RANK(R69,R69:S71))</f>
        <v>1</v>
      </c>
      <c r="U69" s="238"/>
      <c r="W69" s="132" t="s">
        <v>346</v>
      </c>
      <c r="AD69" s="41"/>
      <c r="AG69" s="41"/>
    </row>
    <row r="70" spans="1:33" ht="22.5" customHeight="1">
      <c r="A70" s="121">
        <f>A69+1</f>
        <v>41</v>
      </c>
      <c r="B70" s="117" t="str">
        <f>IF(A70="","",VLOOKUP(A70,データ!$B$6:$D$100,2,FALSE))</f>
        <v>成合太彰</v>
      </c>
      <c r="C70" s="118" t="str">
        <f>IF(A70="","",VLOOKUP(A70,データ!$B$6:$D$100,3,FALSE))</f>
        <v>三財中</v>
      </c>
      <c r="D70" s="128" t="str">
        <f>IF(H69="","",IF(H69="○","●","○"))</f>
        <v>●</v>
      </c>
      <c r="E70" s="112">
        <f>IF(J69="","",J69)</f>
        <v>1</v>
      </c>
      <c r="F70" s="113">
        <f>IF(I69="","",I69)</f>
        <v>6</v>
      </c>
      <c r="G70" s="195">
        <f>IF(K69="","",K69)</f>
      </c>
      <c r="H70" s="299"/>
      <c r="I70" s="300"/>
      <c r="J70" s="300"/>
      <c r="K70" s="301"/>
      <c r="L70" s="129" t="str">
        <f>IF(M70="","",IF(M70&gt;N70,"○","●"))</f>
        <v>○</v>
      </c>
      <c r="M70" s="116">
        <v>6</v>
      </c>
      <c r="N70" s="115">
        <v>1</v>
      </c>
      <c r="O70" s="115"/>
      <c r="P70" s="112">
        <f>IF(D70="","",COUNTIF(D70:O70,"○"))</f>
        <v>1</v>
      </c>
      <c r="Q70" s="113">
        <f>IF(D70="","",COUNTIF(D70:O70,"●"))</f>
        <v>1</v>
      </c>
      <c r="R70" s="239">
        <f>IF(E70="","",(E70+I70+M70)/(E70+F70+I70+J70+M70+N70))*100</f>
        <v>50</v>
      </c>
      <c r="S70" s="240"/>
      <c r="T70" s="271">
        <f>IF(R70="","",RANK(R70,R69:S71))</f>
        <v>2</v>
      </c>
      <c r="U70" s="238"/>
      <c r="V70" s="39"/>
      <c r="W70" s="212"/>
      <c r="X70" s="39"/>
      <c r="Y70" s="39"/>
      <c r="Z70" s="39"/>
      <c r="AA70" s="39"/>
      <c r="AB70" s="40"/>
      <c r="AD70" s="41"/>
      <c r="AG70" s="41"/>
    </row>
    <row r="71" spans="1:33" ht="22.5" customHeight="1">
      <c r="A71" s="121">
        <f>A70+1</f>
        <v>42</v>
      </c>
      <c r="B71" s="71" t="str">
        <f>IF(A71="","",VLOOKUP(A71,データ!$B$6:$D$100,2,FALSE))</f>
        <v>南里　健太</v>
      </c>
      <c r="C71" s="118" t="str">
        <f>IF(A71="","",VLOOKUP(A71,データ!$B$6:$D$100,3,FALSE))</f>
        <v>チームミリオン</v>
      </c>
      <c r="D71" s="128" t="str">
        <f>IF(L69="","",IF(L69="○","●","○"))</f>
        <v>●</v>
      </c>
      <c r="E71" s="112">
        <f>IF(N69="","",N69)</f>
        <v>0</v>
      </c>
      <c r="F71" s="113">
        <f>IF(M69="","",M69)</f>
        <v>6</v>
      </c>
      <c r="G71" s="195">
        <f>IF(O69="","",O69)</f>
      </c>
      <c r="H71" s="130" t="str">
        <f>IF(L70="","",IF(L70="○","●","○"))</f>
        <v>●</v>
      </c>
      <c r="I71" s="112">
        <f>IF(N70="","",N70)</f>
        <v>1</v>
      </c>
      <c r="J71" s="113">
        <f>IF(M70="","",M70)</f>
        <v>6</v>
      </c>
      <c r="K71" s="195">
        <f>IF(O70="","",O70)</f>
      </c>
      <c r="L71" s="299"/>
      <c r="M71" s="300"/>
      <c r="N71" s="300"/>
      <c r="O71" s="301"/>
      <c r="P71" s="112">
        <f>IF(D71="","",COUNTIF(D71:O71,"○"))</f>
        <v>0</v>
      </c>
      <c r="Q71" s="113">
        <f>IF(D71="","",COUNTIF(D71:O71,"●"))</f>
        <v>2</v>
      </c>
      <c r="R71" s="239">
        <f>IF(E71="","",(E71+I71+M71)/(E71+F71+I71+J71+M71+N71))*100</f>
        <v>7.6923076923076925</v>
      </c>
      <c r="S71" s="240"/>
      <c r="T71" s="271">
        <f>IF(R71="","",RANK(R71,R69:S71))</f>
        <v>3</v>
      </c>
      <c r="U71" s="238"/>
      <c r="AB71" s="41"/>
      <c r="AD71" s="41"/>
      <c r="AG71" s="41"/>
    </row>
    <row r="72" spans="19:33" ht="22.5" customHeight="1">
      <c r="S72" s="200"/>
      <c r="AB72" s="41"/>
      <c r="AC72" s="213" t="s">
        <v>346</v>
      </c>
      <c r="AD72" s="43"/>
      <c r="AG72" s="41"/>
    </row>
    <row r="73" spans="1:33" ht="22.5" customHeight="1">
      <c r="A73" s="127" t="s">
        <v>52</v>
      </c>
      <c r="B73" s="116" t="s">
        <v>129</v>
      </c>
      <c r="C73" s="127" t="s">
        <v>4</v>
      </c>
      <c r="D73" s="303" t="str">
        <f>LEFT(B74,3)</f>
        <v>広瀬　</v>
      </c>
      <c r="E73" s="238"/>
      <c r="F73" s="238"/>
      <c r="G73" s="304"/>
      <c r="H73" s="238" t="str">
        <f>LEFT(B75,3)</f>
        <v>田中啓</v>
      </c>
      <c r="I73" s="238"/>
      <c r="J73" s="238"/>
      <c r="K73" s="304"/>
      <c r="L73" s="271" t="str">
        <f>LEFT(B76,3)</f>
        <v>平田慶</v>
      </c>
      <c r="M73" s="242"/>
      <c r="N73" s="242"/>
      <c r="O73" s="238"/>
      <c r="P73" s="243" t="s">
        <v>156</v>
      </c>
      <c r="Q73" s="244"/>
      <c r="R73" s="243" t="s">
        <v>5</v>
      </c>
      <c r="S73" s="244"/>
      <c r="T73" s="243" t="s">
        <v>157</v>
      </c>
      <c r="U73" s="244"/>
      <c r="AB73" s="41"/>
      <c r="AC73" s="22">
        <v>62</v>
      </c>
      <c r="AG73" s="41"/>
    </row>
    <row r="74" spans="1:33" ht="22.5" customHeight="1">
      <c r="A74" s="121">
        <f>A71+1</f>
        <v>43</v>
      </c>
      <c r="B74" s="117" t="str">
        <f>IF(A74="","",VLOOKUP(A74,データ!$B$6:$D$100,2,FALSE))</f>
        <v>広瀬　展樹</v>
      </c>
      <c r="C74" s="118" t="str">
        <f>IF(A74="","",VLOOKUP(A74,データ!$B$6:$D$100,3,FALSE))</f>
        <v>清武Jr</v>
      </c>
      <c r="D74" s="305"/>
      <c r="E74" s="300"/>
      <c r="F74" s="300"/>
      <c r="G74" s="301"/>
      <c r="H74" s="126" t="str">
        <f>IF(I74="","",IF(I74&gt;J74,"○","●"))</f>
        <v>○</v>
      </c>
      <c r="I74" s="45">
        <v>6</v>
      </c>
      <c r="J74" s="40">
        <v>4</v>
      </c>
      <c r="K74" s="40"/>
      <c r="L74" s="126" t="str">
        <f>IF(M74="","",IF(M74&gt;N74,"○","●"))</f>
        <v>○</v>
      </c>
      <c r="M74" s="45">
        <v>6</v>
      </c>
      <c r="N74" s="40">
        <v>0</v>
      </c>
      <c r="O74" s="40"/>
      <c r="P74" s="112">
        <f>IF(H74="","",COUNTIF(D74:O74,"○"))</f>
        <v>2</v>
      </c>
      <c r="Q74" s="113">
        <f>IF(H74="","",COUNTIF(D74:O74,"●"))</f>
        <v>0</v>
      </c>
      <c r="R74" s="239">
        <f>IF(I74="","",(E74+I74+M74)/(E74+F74+I74+J74+M74+N74))*100</f>
        <v>75</v>
      </c>
      <c r="S74" s="240"/>
      <c r="T74" s="271">
        <f>IF(R74="","",RANK(R74,R74:S76))</f>
        <v>1</v>
      </c>
      <c r="U74" s="238"/>
      <c r="V74" s="42"/>
      <c r="W74" s="211" t="s">
        <v>345</v>
      </c>
      <c r="X74" s="42"/>
      <c r="Y74" s="42"/>
      <c r="Z74" s="42"/>
      <c r="AA74" s="42"/>
      <c r="AB74" s="43"/>
      <c r="AG74" s="41"/>
    </row>
    <row r="75" spans="1:33" ht="22.5" customHeight="1">
      <c r="A75" s="121">
        <f>A74+1</f>
        <v>44</v>
      </c>
      <c r="B75" s="117" t="str">
        <f>IF(A75="","",VLOOKUP(A75,データ!$B$6:$D$100,2,FALSE))</f>
        <v>田中啓務</v>
      </c>
      <c r="C75" s="118" t="str">
        <f>IF(A75="","",VLOOKUP(A75,データ!$B$6:$D$100,3,FALSE))</f>
        <v>高鍋西中</v>
      </c>
      <c r="D75" s="128" t="str">
        <f>IF(H74="","",IF(H74="○","●","○"))</f>
        <v>●</v>
      </c>
      <c r="E75" s="112">
        <f>IF(J74="","",J74)</f>
        <v>4</v>
      </c>
      <c r="F75" s="113">
        <f>IF(I74="","",I74)</f>
        <v>6</v>
      </c>
      <c r="G75" s="195">
        <f>IF(K74="","",K74)</f>
      </c>
      <c r="H75" s="299"/>
      <c r="I75" s="300"/>
      <c r="J75" s="300"/>
      <c r="K75" s="301"/>
      <c r="L75" s="129" t="str">
        <f>IF(M75="","",IF(M75&gt;N75,"○","●"))</f>
        <v>○</v>
      </c>
      <c r="M75" s="116">
        <v>6</v>
      </c>
      <c r="N75" s="115">
        <v>1</v>
      </c>
      <c r="O75" s="115"/>
      <c r="P75" s="112">
        <f>IF(D75="","",COUNTIF(D75:O75,"○"))</f>
        <v>1</v>
      </c>
      <c r="Q75" s="113">
        <f>IF(D75="","",COUNTIF(D75:O75,"●"))</f>
        <v>1</v>
      </c>
      <c r="R75" s="239">
        <f>IF(E75="","",(E75+I75+M75)/(E75+F75+I75+J75+M75+N75))*100</f>
        <v>58.82352941176471</v>
      </c>
      <c r="S75" s="240"/>
      <c r="T75" s="271">
        <f>IF(R75="","",RANK(R75,R74:S76))</f>
        <v>2</v>
      </c>
      <c r="U75" s="238"/>
      <c r="AG75" s="41"/>
    </row>
    <row r="76" spans="1:37" ht="22.5" customHeight="1">
      <c r="A76" s="121">
        <f>A75+1</f>
        <v>45</v>
      </c>
      <c r="B76" s="71" t="str">
        <f>IF(A76="","",VLOOKUP(A76,データ!$B$6:$D$100,2,FALSE))</f>
        <v>平田慶次郎</v>
      </c>
      <c r="C76" s="118" t="str">
        <f>IF(A76="","",VLOOKUP(A76,データ!$B$6:$D$100,3,FALSE))</f>
        <v>リザーブＪｒ</v>
      </c>
      <c r="D76" s="128" t="str">
        <f>IF(L74="","",IF(L74="○","●","○"))</f>
        <v>●</v>
      </c>
      <c r="E76" s="112">
        <f>IF(N74="","",N74)</f>
        <v>0</v>
      </c>
      <c r="F76" s="113">
        <f>IF(M74="","",M74)</f>
        <v>6</v>
      </c>
      <c r="G76" s="195">
        <f>IF(O74="","",O74)</f>
      </c>
      <c r="H76" s="130" t="str">
        <f>IF(L75="","",IF(L75="○","●","○"))</f>
        <v>●</v>
      </c>
      <c r="I76" s="112">
        <f>IF(N75="","",N75)</f>
        <v>1</v>
      </c>
      <c r="J76" s="113">
        <f>IF(M75="","",M75)</f>
        <v>6</v>
      </c>
      <c r="K76" s="195">
        <f>IF(O75="","",O75)</f>
      </c>
      <c r="L76" s="299"/>
      <c r="M76" s="300"/>
      <c r="N76" s="300"/>
      <c r="O76" s="301"/>
      <c r="P76" s="112">
        <f>IF(D76="","",COUNTIF(D76:O76,"○"))</f>
        <v>0</v>
      </c>
      <c r="Q76" s="113">
        <f>IF(D76="","",COUNTIF(D76:O76,"●"))</f>
        <v>2</v>
      </c>
      <c r="R76" s="239">
        <f>IF(E76="","",(E76+I76+M76)/(E76+F76+I76+J76+M76+N76))*100</f>
        <v>7.6923076923076925</v>
      </c>
      <c r="S76" s="240"/>
      <c r="T76" s="271">
        <f>IF(R76="","",RANK(R76,R74:S76))</f>
        <v>3</v>
      </c>
      <c r="U76" s="238"/>
      <c r="AG76" s="41"/>
      <c r="AH76" s="213" t="s">
        <v>182</v>
      </c>
      <c r="AI76" s="42"/>
      <c r="AJ76" s="211" t="s">
        <v>402</v>
      </c>
      <c r="AK76" s="42"/>
    </row>
    <row r="77" spans="19:34" ht="22.5" customHeight="1">
      <c r="S77" s="200"/>
      <c r="AG77" s="41"/>
      <c r="AH77" s="22">
        <v>75</v>
      </c>
    </row>
    <row r="78" spans="1:33" ht="22.5" customHeight="1">
      <c r="A78" s="127" t="s">
        <v>53</v>
      </c>
      <c r="B78" s="116" t="s">
        <v>129</v>
      </c>
      <c r="C78" s="127" t="s">
        <v>4</v>
      </c>
      <c r="D78" s="303" t="str">
        <f>LEFT(B79,3)</f>
        <v>緒方研</v>
      </c>
      <c r="E78" s="238"/>
      <c r="F78" s="238"/>
      <c r="G78" s="304"/>
      <c r="H78" s="238" t="str">
        <f>LEFT(B80,3)</f>
        <v>甲斐　</v>
      </c>
      <c r="I78" s="238"/>
      <c r="J78" s="238"/>
      <c r="K78" s="304"/>
      <c r="L78" s="271" t="str">
        <f>LEFT(B81,3)</f>
        <v>福添　</v>
      </c>
      <c r="M78" s="242"/>
      <c r="N78" s="242"/>
      <c r="O78" s="238"/>
      <c r="P78" s="243" t="s">
        <v>156</v>
      </c>
      <c r="Q78" s="244"/>
      <c r="R78" s="243" t="s">
        <v>5</v>
      </c>
      <c r="S78" s="244"/>
      <c r="T78" s="243" t="s">
        <v>157</v>
      </c>
      <c r="U78" s="244"/>
      <c r="AG78" s="41"/>
    </row>
    <row r="79" spans="1:33" ht="22.5" customHeight="1">
      <c r="A79" s="121">
        <f>A76+1</f>
        <v>46</v>
      </c>
      <c r="B79" s="117" t="str">
        <f>IF(A79="","",VLOOKUP(A79,データ!$B$6:$D$100,2,FALSE))</f>
        <v>緒方研仁</v>
      </c>
      <c r="C79" s="118" t="str">
        <f>IF(A79="","",VLOOKUP(A79,データ!$B$6:$D$100,3,FALSE))</f>
        <v>三財中</v>
      </c>
      <c r="D79" s="305"/>
      <c r="E79" s="300"/>
      <c r="F79" s="300"/>
      <c r="G79" s="301"/>
      <c r="H79" s="126" t="str">
        <f>IF(I79="","",IF(I79&gt;J79,"○","●"))</f>
        <v>○</v>
      </c>
      <c r="I79" s="45">
        <v>6</v>
      </c>
      <c r="J79" s="40">
        <v>2</v>
      </c>
      <c r="K79" s="40"/>
      <c r="L79" s="126" t="str">
        <f>IF(M79="","",IF(M79&gt;N79,"○","●"))</f>
        <v>○</v>
      </c>
      <c r="M79" s="45">
        <v>7</v>
      </c>
      <c r="N79" s="40">
        <v>5</v>
      </c>
      <c r="O79" s="40"/>
      <c r="P79" s="112">
        <f>IF(H79="","",COUNTIF(D79:O79,"○"))</f>
        <v>2</v>
      </c>
      <c r="Q79" s="113">
        <f>IF(H79="","",COUNTIF(D79:O79,"●"))</f>
        <v>0</v>
      </c>
      <c r="R79" s="239">
        <f>IF(I79="","",(E79+I79+M79)/(E79+F79+I79+J79+M79+N79))*100</f>
        <v>65</v>
      </c>
      <c r="S79" s="240"/>
      <c r="T79" s="271">
        <f>IF(R79="","",RANK(R79,R79:S81))</f>
        <v>1</v>
      </c>
      <c r="U79" s="238"/>
      <c r="W79" s="132" t="s">
        <v>182</v>
      </c>
      <c r="AG79" s="41"/>
    </row>
    <row r="80" spans="1:33" ht="22.5" customHeight="1">
      <c r="A80" s="121">
        <f>A79+1</f>
        <v>47</v>
      </c>
      <c r="B80" s="117" t="str">
        <f>IF(A80="","",VLOOKUP(A80,データ!$B$6:$D$100,2,FALSE))</f>
        <v>甲斐　寛之</v>
      </c>
      <c r="C80" s="118" t="str">
        <f>IF(A80="","",VLOOKUP(A80,データ!$B$6:$D$100,3,FALSE))</f>
        <v>清武Jr</v>
      </c>
      <c r="D80" s="128" t="str">
        <f>IF(H79="","",IF(H79="○","●","○"))</f>
        <v>●</v>
      </c>
      <c r="E80" s="112">
        <f>IF(J79="","",J79)</f>
        <v>2</v>
      </c>
      <c r="F80" s="113">
        <f>IF(I79="","",I79)</f>
        <v>6</v>
      </c>
      <c r="G80" s="195">
        <f>IF(K79="","",K79)</f>
      </c>
      <c r="H80" s="299"/>
      <c r="I80" s="300"/>
      <c r="J80" s="300"/>
      <c r="K80" s="301"/>
      <c r="L80" s="129" t="str">
        <f>IF(M80="","",IF(M80&gt;N80,"○","●"))</f>
        <v>●</v>
      </c>
      <c r="M80" s="116">
        <v>2</v>
      </c>
      <c r="N80" s="115">
        <v>6</v>
      </c>
      <c r="O80" s="115"/>
      <c r="P80" s="112">
        <f>IF(D80="","",COUNTIF(D80:O80,"○"))</f>
        <v>0</v>
      </c>
      <c r="Q80" s="113">
        <f>IF(D80="","",COUNTIF(D80:O80,"●"))</f>
        <v>2</v>
      </c>
      <c r="R80" s="239">
        <f>IF(E80="","",(E80+I80+M80)/(E80+F80+I80+J80+M80+N80))*100</f>
        <v>25</v>
      </c>
      <c r="S80" s="240"/>
      <c r="T80" s="271">
        <f>IF(R80="","",RANK(R80,R79:S81))</f>
        <v>3</v>
      </c>
      <c r="U80" s="238"/>
      <c r="V80" s="39"/>
      <c r="W80" s="212"/>
      <c r="X80" s="39"/>
      <c r="Y80" s="39"/>
      <c r="Z80" s="39"/>
      <c r="AA80" s="39"/>
      <c r="AB80" s="40"/>
      <c r="AG80" s="41"/>
    </row>
    <row r="81" spans="1:33" ht="22.5" customHeight="1">
      <c r="A81" s="121">
        <f>A80+1</f>
        <v>48</v>
      </c>
      <c r="B81" s="71" t="str">
        <f>IF(A81="","",VLOOKUP(A81,データ!$B$6:$D$100,2,FALSE))</f>
        <v>福添　新太郎</v>
      </c>
      <c r="C81" s="118" t="str">
        <f>IF(A81="","",VLOOKUP(A81,データ!$B$6:$D$100,3,FALSE))</f>
        <v>鵬翔中</v>
      </c>
      <c r="D81" s="128" t="str">
        <f>IF(L79="","",IF(L79="○","●","○"))</f>
        <v>●</v>
      </c>
      <c r="E81" s="112">
        <f>IF(N79="","",N79)</f>
        <v>5</v>
      </c>
      <c r="F81" s="113">
        <f>IF(M79="","",M79)</f>
        <v>7</v>
      </c>
      <c r="G81" s="195">
        <f>IF(O79="","",O79)</f>
      </c>
      <c r="H81" s="130" t="str">
        <f>IF(L80="","",IF(L80="○","●","○"))</f>
        <v>○</v>
      </c>
      <c r="I81" s="112">
        <f>IF(N80="","",N80)</f>
        <v>6</v>
      </c>
      <c r="J81" s="113">
        <f>IF(M80="","",M80)</f>
        <v>2</v>
      </c>
      <c r="K81" s="195">
        <f>IF(O80="","",O80)</f>
      </c>
      <c r="L81" s="299"/>
      <c r="M81" s="300"/>
      <c r="N81" s="300"/>
      <c r="O81" s="301"/>
      <c r="P81" s="112">
        <f>IF(D81="","",COUNTIF(D81:O81,"○"))</f>
        <v>1</v>
      </c>
      <c r="Q81" s="113">
        <f>IF(D81="","",COUNTIF(D81:O81,"●"))</f>
        <v>1</v>
      </c>
      <c r="R81" s="239">
        <f>IF(E81="","",(E81+I81+M81)/(E81+F81+I81+J81+M81+N81))*100</f>
        <v>55.00000000000001</v>
      </c>
      <c r="S81" s="240"/>
      <c r="T81" s="271">
        <f>IF(R81="","",RANK(R81,R79:S81))</f>
        <v>2</v>
      </c>
      <c r="U81" s="238"/>
      <c r="AB81" s="41"/>
      <c r="AG81" s="41"/>
    </row>
    <row r="82" spans="19:33" ht="22.5" customHeight="1">
      <c r="S82" s="200"/>
      <c r="AB82" s="41"/>
      <c r="AC82" s="132" t="s">
        <v>182</v>
      </c>
      <c r="AG82" s="41"/>
    </row>
    <row r="83" spans="1:33" ht="22.5" customHeight="1">
      <c r="A83" s="127" t="s">
        <v>62</v>
      </c>
      <c r="B83" s="116" t="s">
        <v>129</v>
      </c>
      <c r="C83" s="127" t="s">
        <v>4</v>
      </c>
      <c r="D83" s="303" t="str">
        <f>LEFT(B84,3)</f>
        <v>池田　</v>
      </c>
      <c r="E83" s="238"/>
      <c r="F83" s="238"/>
      <c r="G83" s="304"/>
      <c r="H83" s="238" t="str">
        <f>LEFT(B85,3)</f>
        <v>濱崎　</v>
      </c>
      <c r="I83" s="238"/>
      <c r="J83" s="238"/>
      <c r="K83" s="304"/>
      <c r="L83" s="271" t="str">
        <f>LEFT(B86,3)</f>
        <v>川俣　</v>
      </c>
      <c r="M83" s="242"/>
      <c r="N83" s="242"/>
      <c r="O83" s="238"/>
      <c r="P83" s="243" t="s">
        <v>156</v>
      </c>
      <c r="Q83" s="244"/>
      <c r="R83" s="243" t="s">
        <v>5</v>
      </c>
      <c r="S83" s="244"/>
      <c r="T83" s="243" t="s">
        <v>157</v>
      </c>
      <c r="U83" s="244"/>
      <c r="AB83" s="41"/>
      <c r="AC83" s="39">
        <v>62</v>
      </c>
      <c r="AD83" s="40"/>
      <c r="AG83" s="41"/>
    </row>
    <row r="84" spans="1:33" ht="22.5" customHeight="1">
      <c r="A84" s="121">
        <f>A81+1</f>
        <v>49</v>
      </c>
      <c r="B84" s="117" t="str">
        <f>IF(A84="","",VLOOKUP(A84,データ!$B$6:$D$100,2,FALSE))</f>
        <v>池田　圭吾</v>
      </c>
      <c r="C84" s="118" t="str">
        <f>IF(A84="","",VLOOKUP(A84,データ!$B$6:$D$100,3,FALSE))</f>
        <v>シーガイアＪｒ</v>
      </c>
      <c r="D84" s="305"/>
      <c r="E84" s="300"/>
      <c r="F84" s="300"/>
      <c r="G84" s="301"/>
      <c r="H84" s="126" t="str">
        <f>IF(I84="","",IF(I84&gt;J84,"○","●"))</f>
        <v>○</v>
      </c>
      <c r="I84" s="45">
        <v>6</v>
      </c>
      <c r="J84" s="40">
        <v>2</v>
      </c>
      <c r="K84" s="40"/>
      <c r="L84" s="126" t="str">
        <f>IF(M84="","",IF(M84&gt;N84,"○","●"))</f>
        <v>●</v>
      </c>
      <c r="M84" s="45">
        <v>0</v>
      </c>
      <c r="N84" s="40">
        <v>6</v>
      </c>
      <c r="O84" s="40"/>
      <c r="P84" s="112">
        <f>IF(H84="","",COUNTIF(D84:O84,"○"))</f>
        <v>1</v>
      </c>
      <c r="Q84" s="113">
        <f>IF(H84="","",COUNTIF(D84:O84,"●"))</f>
        <v>1</v>
      </c>
      <c r="R84" s="239">
        <f>IF(I84="","",(E84+I84+M84)/(E84+F84+I84+J84+M84+N84))*100</f>
        <v>42.857142857142854</v>
      </c>
      <c r="S84" s="240"/>
      <c r="T84" s="271">
        <f>IF(R84="","",RANK(R84,R84:S86))</f>
        <v>2</v>
      </c>
      <c r="U84" s="238"/>
      <c r="V84" s="42"/>
      <c r="W84" s="211" t="s">
        <v>344</v>
      </c>
      <c r="X84" s="42"/>
      <c r="Y84" s="42"/>
      <c r="Z84" s="42"/>
      <c r="AA84" s="42"/>
      <c r="AB84" s="43"/>
      <c r="AD84" s="41"/>
      <c r="AG84" s="41"/>
    </row>
    <row r="85" spans="1:33" ht="22.5" customHeight="1">
      <c r="A85" s="121">
        <f>A84+1</f>
        <v>50</v>
      </c>
      <c r="B85" s="117" t="str">
        <f>IF(A85="","",VLOOKUP(A85,データ!$B$6:$D$100,2,FALSE))</f>
        <v>濱崎　信乃介</v>
      </c>
      <c r="C85" s="118" t="str">
        <f>IF(A85="","",VLOOKUP(A85,データ!$B$6:$D$100,3,FALSE))</f>
        <v>飛江田グリーンＴＣ</v>
      </c>
      <c r="D85" s="128" t="str">
        <f>IF(H84="","",IF(H84="○","●","○"))</f>
        <v>●</v>
      </c>
      <c r="E85" s="112">
        <f>IF(J84="","",J84)</f>
        <v>2</v>
      </c>
      <c r="F85" s="113">
        <f>IF(I84="","",I84)</f>
        <v>6</v>
      </c>
      <c r="G85" s="195">
        <f>IF(K84="","",K84)</f>
      </c>
      <c r="H85" s="299"/>
      <c r="I85" s="300"/>
      <c r="J85" s="300"/>
      <c r="K85" s="301"/>
      <c r="L85" s="129" t="str">
        <f>IF(M85="","",IF(M85&gt;N85,"○","●"))</f>
        <v>●</v>
      </c>
      <c r="M85" s="116">
        <v>6</v>
      </c>
      <c r="N85" s="115">
        <v>7</v>
      </c>
      <c r="O85" s="115"/>
      <c r="P85" s="112">
        <f>IF(D85="","",COUNTIF(D85:O85,"○"))</f>
        <v>0</v>
      </c>
      <c r="Q85" s="113">
        <f>IF(D85="","",COUNTIF(D85:O85,"●"))</f>
        <v>2</v>
      </c>
      <c r="R85" s="239">
        <f>IF(E85="","",(E85+I85+M85)/(E85+F85+I85+J85+M85+N85))*100</f>
        <v>38.095238095238095</v>
      </c>
      <c r="S85" s="240"/>
      <c r="T85" s="271">
        <f>IF(R85="","",RANK(R85,R84:S86))</f>
        <v>3</v>
      </c>
      <c r="U85" s="238"/>
      <c r="AD85" s="41"/>
      <c r="AG85" s="41"/>
    </row>
    <row r="86" spans="1:33" ht="22.5" customHeight="1">
      <c r="A86" s="121">
        <f>A85+1</f>
        <v>51</v>
      </c>
      <c r="B86" s="71" t="str">
        <f>IF(A86="","",VLOOKUP(A86,データ!$B$6:$D$100,2,FALSE))</f>
        <v>川俣　仁</v>
      </c>
      <c r="C86" s="118" t="str">
        <f>IF(A86="","",VLOOKUP(A86,データ!$B$6:$D$100,3,FALSE))</f>
        <v>清武Jr</v>
      </c>
      <c r="D86" s="128" t="str">
        <f>IF(L84="","",IF(L84="○","●","○"))</f>
        <v>○</v>
      </c>
      <c r="E86" s="112">
        <f>IF(N84="","",N84)</f>
        <v>6</v>
      </c>
      <c r="F86" s="113">
        <f>IF(M84="","",M84)</f>
        <v>0</v>
      </c>
      <c r="G86" s="195">
        <f>IF(O84="","",O84)</f>
      </c>
      <c r="H86" s="130" t="str">
        <f>IF(L85="","",IF(L85="○","●","○"))</f>
        <v>○</v>
      </c>
      <c r="I86" s="112">
        <f>IF(N85="","",N85)</f>
        <v>7</v>
      </c>
      <c r="J86" s="113">
        <f>IF(M85="","",M85)</f>
        <v>6</v>
      </c>
      <c r="K86" s="195">
        <f>IF(O85="","",O85)</f>
      </c>
      <c r="L86" s="299"/>
      <c r="M86" s="300"/>
      <c r="N86" s="300"/>
      <c r="O86" s="301"/>
      <c r="P86" s="112">
        <f>IF(D86="","",COUNTIF(D86:O86,"○"))</f>
        <v>2</v>
      </c>
      <c r="Q86" s="113">
        <f>IF(D86="","",COUNTIF(D86:O86,"●"))</f>
        <v>0</v>
      </c>
      <c r="R86" s="239">
        <f>IF(E86="","",(E86+I86+M86)/(E86+F86+I86+J86+M86+N86))*100</f>
        <v>68.42105263157895</v>
      </c>
      <c r="S86" s="240"/>
      <c r="T86" s="271">
        <f>IF(R86="","",RANK(R86,R84:S86))</f>
        <v>1</v>
      </c>
      <c r="U86" s="238"/>
      <c r="AD86" s="41"/>
      <c r="AG86" s="41"/>
    </row>
    <row r="87" spans="19:33" ht="22.5" customHeight="1">
      <c r="S87" s="200"/>
      <c r="AD87" s="41"/>
      <c r="AG87" s="41"/>
    </row>
    <row r="88" spans="1:33" ht="22.5" customHeight="1">
      <c r="A88" s="127" t="s">
        <v>63</v>
      </c>
      <c r="B88" s="116" t="s">
        <v>129</v>
      </c>
      <c r="C88" s="127" t="s">
        <v>4</v>
      </c>
      <c r="D88" s="303" t="str">
        <f>LEFT(B89,3)</f>
        <v>渡部　</v>
      </c>
      <c r="E88" s="238"/>
      <c r="F88" s="238"/>
      <c r="G88" s="304"/>
      <c r="H88" s="238" t="str">
        <f>LEFT(B90,3)</f>
        <v>棧　　</v>
      </c>
      <c r="I88" s="238"/>
      <c r="J88" s="238"/>
      <c r="K88" s="304"/>
      <c r="L88" s="271" t="str">
        <f>LEFT(B91,3)</f>
        <v>小松勇</v>
      </c>
      <c r="M88" s="242"/>
      <c r="N88" s="242"/>
      <c r="O88" s="238"/>
      <c r="P88" s="243" t="s">
        <v>156</v>
      </c>
      <c r="Q88" s="244"/>
      <c r="R88" s="243" t="s">
        <v>5</v>
      </c>
      <c r="S88" s="244"/>
      <c r="T88" s="243" t="s">
        <v>157</v>
      </c>
      <c r="U88" s="244"/>
      <c r="AD88" s="41"/>
      <c r="AE88" s="213" t="s">
        <v>182</v>
      </c>
      <c r="AF88" s="42"/>
      <c r="AG88" s="43"/>
    </row>
    <row r="89" spans="1:31" ht="22.5" customHeight="1">
      <c r="A89" s="121">
        <f>A86+1</f>
        <v>52</v>
      </c>
      <c r="B89" s="117" t="str">
        <f>IF(A89="","",VLOOKUP(A89,データ!$B$6:$D$100,2,FALSE))</f>
        <v>渡部　理久</v>
      </c>
      <c r="C89" s="118" t="str">
        <f>IF(A89="","",VLOOKUP(A89,データ!$B$6:$D$100,3,FALSE))</f>
        <v>小林Ｊｒ</v>
      </c>
      <c r="D89" s="305"/>
      <c r="E89" s="300"/>
      <c r="F89" s="300"/>
      <c r="G89" s="301"/>
      <c r="H89" s="126" t="str">
        <f>IF(I89="","",IF(I89&gt;J89,"○","●"))</f>
        <v>○</v>
      </c>
      <c r="I89" s="45">
        <v>6</v>
      </c>
      <c r="J89" s="40">
        <v>2</v>
      </c>
      <c r="K89" s="40"/>
      <c r="L89" s="126" t="str">
        <f>IF(M89="","",IF(M89&gt;N89,"○","●"))</f>
        <v>●</v>
      </c>
      <c r="M89" s="45">
        <v>2</v>
      </c>
      <c r="N89" s="40">
        <v>6</v>
      </c>
      <c r="O89" s="40"/>
      <c r="P89" s="112">
        <f>IF(H89="","",COUNTIF(D89:O89,"○"))</f>
        <v>1</v>
      </c>
      <c r="Q89" s="113">
        <f>IF(H89="","",COUNTIF(D89:O89,"●"))</f>
        <v>1</v>
      </c>
      <c r="R89" s="239">
        <f>IF(I89="","",(E89+I89+M89)/(E89+F89+I89+J89+M89+N89))*100</f>
        <v>50</v>
      </c>
      <c r="S89" s="240"/>
      <c r="T89" s="271">
        <f>IF(R89="","",RANK(R89,R89:S91))</f>
        <v>2</v>
      </c>
      <c r="U89" s="238"/>
      <c r="W89" s="132" t="s">
        <v>343</v>
      </c>
      <c r="X89" s="132"/>
      <c r="AD89" s="41"/>
      <c r="AE89" s="22" t="s">
        <v>361</v>
      </c>
    </row>
    <row r="90" spans="1:30" ht="22.5" customHeight="1">
      <c r="A90" s="121">
        <f>A89+1</f>
        <v>53</v>
      </c>
      <c r="B90" s="117" t="str">
        <f>IF(A90="","",VLOOKUP(A90,データ!$B$6:$D$100,2,FALSE))</f>
        <v>棧　　壮真</v>
      </c>
      <c r="C90" s="118" t="str">
        <f>IF(A90="","",VLOOKUP(A90,データ!$B$6:$D$100,3,FALSE))</f>
        <v>鵬翔中</v>
      </c>
      <c r="D90" s="128" t="str">
        <f>IF(H89="","",IF(H89="○","●","○"))</f>
        <v>●</v>
      </c>
      <c r="E90" s="112">
        <f>IF(J89="","",J89)</f>
        <v>2</v>
      </c>
      <c r="F90" s="113">
        <f>IF(I89="","",I89)</f>
        <v>6</v>
      </c>
      <c r="G90" s="195">
        <f>IF(K89="","",K89)</f>
      </c>
      <c r="H90" s="299"/>
      <c r="I90" s="300"/>
      <c r="J90" s="300"/>
      <c r="K90" s="301"/>
      <c r="L90" s="129" t="str">
        <f>IF(M90="","",IF(M90&gt;N90,"○","●"))</f>
        <v>●</v>
      </c>
      <c r="M90" s="116">
        <v>0</v>
      </c>
      <c r="N90" s="115">
        <v>6</v>
      </c>
      <c r="O90" s="115"/>
      <c r="P90" s="112">
        <f>IF(D90="","",COUNTIF(D90:O90,"○"))</f>
        <v>0</v>
      </c>
      <c r="Q90" s="113">
        <f>IF(D90="","",COUNTIF(D90:O90,"●"))</f>
        <v>2</v>
      </c>
      <c r="R90" s="239">
        <f>IF(E90="","",(E90+I90+M90)/(E90+F90+I90+J90+M90+N90))*100</f>
        <v>14.285714285714285</v>
      </c>
      <c r="S90" s="240"/>
      <c r="T90" s="271">
        <f>IF(R90="","",RANK(R90,R89:S91))</f>
        <v>3</v>
      </c>
      <c r="U90" s="238"/>
      <c r="V90" s="39"/>
      <c r="W90" s="212"/>
      <c r="X90" s="39"/>
      <c r="Y90" s="39"/>
      <c r="Z90" s="40"/>
      <c r="AD90" s="41"/>
    </row>
    <row r="91" spans="1:30" ht="22.5" customHeight="1">
      <c r="A91" s="121">
        <f>A90+1</f>
        <v>54</v>
      </c>
      <c r="B91" s="71" t="str">
        <f>IF(A91="","",VLOOKUP(A91,データ!$B$6:$D$100,2,FALSE))</f>
        <v>小松勇気</v>
      </c>
      <c r="C91" s="118" t="str">
        <f>IF(A91="","",VLOOKUP(A91,データ!$B$6:$D$100,3,FALSE))</f>
        <v>三財中</v>
      </c>
      <c r="D91" s="128" t="str">
        <f>IF(L89="","",IF(L89="○","●","○"))</f>
        <v>○</v>
      </c>
      <c r="E91" s="112">
        <f>IF(N89="","",N89)</f>
        <v>6</v>
      </c>
      <c r="F91" s="113">
        <f>IF(M89="","",M89)</f>
        <v>2</v>
      </c>
      <c r="G91" s="195">
        <f>IF(O89="","",O89)</f>
      </c>
      <c r="H91" s="130" t="str">
        <f>IF(L90="","",IF(L90="○","●","○"))</f>
        <v>○</v>
      </c>
      <c r="I91" s="112">
        <f>IF(N90="","",N90)</f>
        <v>6</v>
      </c>
      <c r="J91" s="113">
        <f>IF(M90="","",M90)</f>
        <v>0</v>
      </c>
      <c r="K91" s="195">
        <f>IF(O90="","",O90)</f>
      </c>
      <c r="L91" s="299"/>
      <c r="M91" s="300"/>
      <c r="N91" s="300"/>
      <c r="O91" s="301"/>
      <c r="P91" s="112">
        <f>IF(D91="","",COUNTIF(D91:O91,"○"))</f>
        <v>2</v>
      </c>
      <c r="Q91" s="113">
        <f>IF(D91="","",COUNTIF(D91:O91,"●"))</f>
        <v>0</v>
      </c>
      <c r="R91" s="239">
        <f>IF(E91="","",(E91+I91+M91)/(E91+F91+I91+J91+M91+N91))*100</f>
        <v>85.71428571428571</v>
      </c>
      <c r="S91" s="240"/>
      <c r="T91" s="271">
        <f>IF(R91="","",RANK(R91,R89:S91))</f>
        <v>1</v>
      </c>
      <c r="U91" s="238"/>
      <c r="Z91" s="41"/>
      <c r="AA91" s="211" t="s">
        <v>342</v>
      </c>
      <c r="AB91" s="42"/>
      <c r="AC91" s="42"/>
      <c r="AD91" s="43"/>
    </row>
    <row r="92" spans="19:30" ht="22.5" customHeight="1">
      <c r="S92" s="200"/>
      <c r="Z92" s="41"/>
      <c r="AA92" s="22">
        <v>75</v>
      </c>
      <c r="AB92" s="39"/>
      <c r="AD92" s="39"/>
    </row>
    <row r="93" spans="1:26" ht="22.5" customHeight="1">
      <c r="A93" s="127" t="s">
        <v>51</v>
      </c>
      <c r="B93" s="116" t="s">
        <v>129</v>
      </c>
      <c r="C93" s="127" t="s">
        <v>4</v>
      </c>
      <c r="D93" s="303" t="str">
        <f>LEFT(B94,3)</f>
        <v>厚地大</v>
      </c>
      <c r="E93" s="238"/>
      <c r="F93" s="238"/>
      <c r="G93" s="304"/>
      <c r="H93" s="238" t="str">
        <f>LEFT(B95,3)</f>
        <v>金丸　</v>
      </c>
      <c r="I93" s="238"/>
      <c r="J93" s="238"/>
      <c r="K93" s="304"/>
      <c r="L93" s="271" t="str">
        <f>LEFT(B96,3)</f>
        <v>中嶋千</v>
      </c>
      <c r="M93" s="242"/>
      <c r="N93" s="242"/>
      <c r="O93" s="238"/>
      <c r="P93" s="243" t="s">
        <v>156</v>
      </c>
      <c r="Q93" s="244"/>
      <c r="R93" s="243" t="s">
        <v>5</v>
      </c>
      <c r="S93" s="244"/>
      <c r="T93" s="243" t="s">
        <v>157</v>
      </c>
      <c r="U93" s="244"/>
      <c r="Z93" s="41"/>
    </row>
    <row r="94" spans="1:26" ht="22.5" customHeight="1">
      <c r="A94" s="121">
        <f>A91+1</f>
        <v>55</v>
      </c>
      <c r="B94" s="117" t="str">
        <f>IF(A94="","",VLOOKUP(A94,データ!$B$6:$D$100,2,FALSE))</f>
        <v>厚地大樹</v>
      </c>
      <c r="C94" s="118" t="str">
        <f>IF(A94="","",VLOOKUP(A94,データ!$B$6:$D$100,3,FALSE))</f>
        <v>高鍋西中</v>
      </c>
      <c r="D94" s="305"/>
      <c r="E94" s="300"/>
      <c r="F94" s="300"/>
      <c r="G94" s="301"/>
      <c r="H94" s="126" t="str">
        <f>IF(I94="","",IF(I94&gt;J94,"○","●"))</f>
        <v>○</v>
      </c>
      <c r="I94" s="45">
        <v>6</v>
      </c>
      <c r="J94" s="40">
        <v>4</v>
      </c>
      <c r="K94" s="40"/>
      <c r="L94" s="126" t="str">
        <f>IF(M94="","",IF(M94&gt;N94,"○","●"))</f>
        <v>○</v>
      </c>
      <c r="M94" s="45">
        <v>6</v>
      </c>
      <c r="N94" s="40">
        <v>3</v>
      </c>
      <c r="O94" s="40"/>
      <c r="P94" s="112">
        <f>IF(H94="","",COUNTIF(D94:O94,"○"))</f>
        <v>2</v>
      </c>
      <c r="Q94" s="113">
        <f>IF(H94="","",COUNTIF(D94:O94,"●"))</f>
        <v>0</v>
      </c>
      <c r="R94" s="239">
        <f>IF(I94="","",(E94+I94+M94)/(E94+F94+I94+J94+M94+N94))*100</f>
        <v>63.1578947368421</v>
      </c>
      <c r="S94" s="240"/>
      <c r="T94" s="271">
        <f>IF(R94="","",RANK(R94,R94:S96))</f>
        <v>1</v>
      </c>
      <c r="U94" s="238"/>
      <c r="V94" s="42"/>
      <c r="W94" s="211" t="s">
        <v>342</v>
      </c>
      <c r="X94" s="42"/>
      <c r="Y94" s="42"/>
      <c r="Z94" s="43"/>
    </row>
    <row r="95" spans="1:21" ht="22.5" customHeight="1">
      <c r="A95" s="121">
        <f>A94+1</f>
        <v>56</v>
      </c>
      <c r="B95" s="117" t="str">
        <f>IF(A95="","",VLOOKUP(A95,データ!$B$6:$D$100,2,FALSE))</f>
        <v>金丸　大夢</v>
      </c>
      <c r="C95" s="118" t="str">
        <f>IF(A95="","",VLOOKUP(A95,データ!$B$6:$D$100,3,FALSE))</f>
        <v>清武Jr</v>
      </c>
      <c r="D95" s="128" t="str">
        <f>IF(H94="","",IF(H94="○","●","○"))</f>
        <v>●</v>
      </c>
      <c r="E95" s="112">
        <f>IF(J94="","",J94)</f>
        <v>4</v>
      </c>
      <c r="F95" s="113">
        <f>IF(I94="","",I94)</f>
        <v>6</v>
      </c>
      <c r="G95" s="195">
        <f>IF(K94="","",K94)</f>
      </c>
      <c r="H95" s="299"/>
      <c r="I95" s="300"/>
      <c r="J95" s="300"/>
      <c r="K95" s="301"/>
      <c r="L95" s="129" t="str">
        <f>IF(M95="","",IF(M95&gt;N95,"○","●"))</f>
        <v>○</v>
      </c>
      <c r="M95" s="116">
        <v>7</v>
      </c>
      <c r="N95" s="115">
        <v>6</v>
      </c>
      <c r="O95" s="115"/>
      <c r="P95" s="112">
        <f>IF(D95="","",COUNTIF(D95:O95,"○"))</f>
        <v>1</v>
      </c>
      <c r="Q95" s="113">
        <f>IF(D95="","",COUNTIF(D95:O95,"●"))</f>
        <v>1</v>
      </c>
      <c r="R95" s="239">
        <f>IF(E95="","",(E95+I95+M95)/(E95+F95+I95+J95+M95+N95))*100</f>
        <v>47.82608695652174</v>
      </c>
      <c r="S95" s="240"/>
      <c r="T95" s="271">
        <f>IF(R95="","",RANK(R95,R94:S96))</f>
        <v>2</v>
      </c>
      <c r="U95" s="238"/>
    </row>
    <row r="96" spans="1:21" ht="22.5" customHeight="1">
      <c r="A96" s="121">
        <f>A95+1</f>
        <v>57</v>
      </c>
      <c r="B96" s="71" t="str">
        <f>IF(A96="","",VLOOKUP(A96,データ!$B$6:$D$100,2,FALSE))</f>
        <v>中嶋千将</v>
      </c>
      <c r="C96" s="118" t="str">
        <f>IF(A96="","",VLOOKUP(A96,データ!$B$6:$D$100,3,FALSE))</f>
        <v>チーム村雲</v>
      </c>
      <c r="D96" s="128" t="str">
        <f>IF(L94="","",IF(L94="○","●","○"))</f>
        <v>●</v>
      </c>
      <c r="E96" s="112">
        <f>IF(N94="","",N94)</f>
        <v>3</v>
      </c>
      <c r="F96" s="113">
        <f>IF(M94="","",M94)</f>
        <v>6</v>
      </c>
      <c r="G96" s="195">
        <f>IF(O94="","",O94)</f>
      </c>
      <c r="H96" s="130" t="str">
        <f>IF(L95="","",IF(L95="○","●","○"))</f>
        <v>●</v>
      </c>
      <c r="I96" s="112">
        <f>IF(N95="","",N95)</f>
        <v>6</v>
      </c>
      <c r="J96" s="113">
        <f>IF(M95="","",M95)</f>
        <v>7</v>
      </c>
      <c r="K96" s="195">
        <f>IF(O95="","",O95)</f>
      </c>
      <c r="L96" s="299"/>
      <c r="M96" s="300"/>
      <c r="N96" s="300"/>
      <c r="O96" s="301"/>
      <c r="P96" s="112">
        <f>IF(D96="","",COUNTIF(D96:O96,"○"))</f>
        <v>0</v>
      </c>
      <c r="Q96" s="113">
        <f>IF(D96="","",COUNTIF(D96:O96,"●"))</f>
        <v>2</v>
      </c>
      <c r="R96" s="239">
        <f>IF(E96="","",(E96+I96+M96)/(E96+F96+I96+J96+M96+N96))*100</f>
        <v>40.909090909090914</v>
      </c>
      <c r="S96" s="240"/>
      <c r="T96" s="271">
        <f>IF(R96="","",RANK(R96,R94:S96))</f>
        <v>3</v>
      </c>
      <c r="U96" s="238"/>
    </row>
    <row r="97" spans="11:19" ht="22.5" customHeight="1">
      <c r="K97" s="29"/>
      <c r="L97" s="29"/>
      <c r="M97" s="29"/>
      <c r="S97" s="200"/>
    </row>
    <row r="98" spans="1:4" ht="28.5">
      <c r="A98" s="35" t="s">
        <v>339</v>
      </c>
      <c r="D98" s="191" t="s">
        <v>79</v>
      </c>
    </row>
    <row r="99" spans="1:26" ht="23.25" customHeight="1">
      <c r="A99" s="138"/>
      <c r="B99" s="138"/>
      <c r="C99" s="138"/>
      <c r="D99" s="138"/>
      <c r="X99" s="313"/>
      <c r="Y99" s="314"/>
      <c r="Z99" s="314"/>
    </row>
    <row r="100" spans="1:25" ht="23.25" customHeight="1">
      <c r="A100" s="127" t="s">
        <v>54</v>
      </c>
      <c r="B100" s="116" t="s">
        <v>129</v>
      </c>
      <c r="C100" s="127" t="s">
        <v>4</v>
      </c>
      <c r="D100" s="303" t="str">
        <f>LEFT(B101,3)</f>
        <v>黒木　</v>
      </c>
      <c r="E100" s="238"/>
      <c r="F100" s="238"/>
      <c r="G100" s="304"/>
      <c r="H100" s="238" t="str">
        <f>LEFT(B102,3)</f>
        <v>冨田美</v>
      </c>
      <c r="I100" s="238"/>
      <c r="J100" s="238"/>
      <c r="K100" s="304"/>
      <c r="L100" s="271" t="str">
        <f>LEFT(B103,3)</f>
        <v>竹之内</v>
      </c>
      <c r="M100" s="242"/>
      <c r="N100" s="242"/>
      <c r="O100" s="238"/>
      <c r="P100" s="243" t="str">
        <f>LEFT(B104,3)</f>
        <v>野元　</v>
      </c>
      <c r="Q100" s="302"/>
      <c r="R100" s="302"/>
      <c r="S100" s="244"/>
      <c r="T100" s="243" t="s">
        <v>156</v>
      </c>
      <c r="U100" s="244"/>
      <c r="V100" s="243" t="s">
        <v>5</v>
      </c>
      <c r="W100" s="244"/>
      <c r="X100" s="306" t="s">
        <v>157</v>
      </c>
      <c r="Y100" s="306"/>
    </row>
    <row r="101" spans="1:26" ht="23.25" customHeight="1">
      <c r="A101" s="121">
        <v>1</v>
      </c>
      <c r="B101" s="117" t="str">
        <f>IF(A101="","",VLOOKUP(A101,データ!$G$6:$I$100,2,FALSE))</f>
        <v>黒木　沙織</v>
      </c>
      <c r="C101" s="118" t="str">
        <f>IF(A101="","",VLOOKUP(A101,データ!$G$6:$I$100,3,FALSE))</f>
        <v>小林Ｊｒ</v>
      </c>
      <c r="D101" s="312"/>
      <c r="E101" s="310"/>
      <c r="F101" s="310"/>
      <c r="G101" s="311"/>
      <c r="H101" s="119" t="str">
        <f>IF(I101="","",IF(I101&gt;J101,"○","●"))</f>
        <v>○</v>
      </c>
      <c r="I101" s="75">
        <v>6</v>
      </c>
      <c r="J101" s="114">
        <v>1</v>
      </c>
      <c r="K101" s="119"/>
      <c r="L101" s="119" t="str">
        <f>IF(M101="","",IF(M101&gt;N101,"○","●"))</f>
        <v>○</v>
      </c>
      <c r="M101" s="75">
        <v>6</v>
      </c>
      <c r="N101" s="114">
        <v>0</v>
      </c>
      <c r="O101" s="119"/>
      <c r="P101" s="119" t="str">
        <f>IF(Q101="","",IF(Q101&gt;R101,"○","●"))</f>
        <v>○</v>
      </c>
      <c r="Q101" s="75">
        <v>6</v>
      </c>
      <c r="R101" s="114">
        <v>0</v>
      </c>
      <c r="S101" s="119"/>
      <c r="T101" s="45">
        <f>IF(H101="","",COUNTIF(D101:S101,"○"))</f>
        <v>3</v>
      </c>
      <c r="U101" s="40">
        <f>IF(H101="","",COUNTIF(D101:S101,"●"))</f>
        <v>0</v>
      </c>
      <c r="V101" s="239">
        <f>IF(I101="","",(E101+I101+M101+Q101)/(E101+F101+I101+J101+M101+N101+Q101+R101))*100</f>
        <v>94.73684210526315</v>
      </c>
      <c r="W101" s="240"/>
      <c r="X101" s="307">
        <f>IF(V101="","",RANK(V101,V101:W104))</f>
        <v>1</v>
      </c>
      <c r="Y101" s="308"/>
      <c r="Z101" s="224" t="s">
        <v>370</v>
      </c>
    </row>
    <row r="102" spans="1:28" ht="23.25" customHeight="1">
      <c r="A102" s="121">
        <v>2</v>
      </c>
      <c r="B102" s="117" t="str">
        <f>IF(A102="","",VLOOKUP(A102,データ!$G$6:$I$100,2,FALSE))</f>
        <v>冨田美咲</v>
      </c>
      <c r="C102" s="118" t="str">
        <f>IF(A102="","",VLOOKUP(A102,データ!$G$6:$I$100,3,FALSE))</f>
        <v>三財中</v>
      </c>
      <c r="D102" s="120" t="str">
        <f>IF(H101="","",IF(H101="○","●","○"))</f>
        <v>●</v>
      </c>
      <c r="E102" s="75">
        <f>IF(J101="","",J101)</f>
        <v>1</v>
      </c>
      <c r="F102" s="114">
        <f>IF(I101="","",I101)</f>
        <v>6</v>
      </c>
      <c r="G102" s="119">
        <f>IF(K101="","",K101)</f>
      </c>
      <c r="H102" s="309"/>
      <c r="I102" s="310"/>
      <c r="J102" s="310"/>
      <c r="K102" s="311"/>
      <c r="L102" s="119" t="str">
        <f>IF(M102="","",IF(M102&gt;N102,"○","●"))</f>
        <v>●</v>
      </c>
      <c r="M102" s="75">
        <v>2</v>
      </c>
      <c r="N102" s="114">
        <v>6</v>
      </c>
      <c r="O102" s="119"/>
      <c r="P102" s="119" t="str">
        <f>IF(Q102="","",IF(Q102&gt;R102,"○","●"))</f>
        <v>●</v>
      </c>
      <c r="Q102" s="75">
        <v>3</v>
      </c>
      <c r="R102" s="114">
        <v>6</v>
      </c>
      <c r="S102" s="119"/>
      <c r="T102" s="45">
        <f>IF(D102="","",COUNTIF(D102:S102,"○"))</f>
        <v>0</v>
      </c>
      <c r="U102" s="40">
        <f>IF(D102="","",COUNTIF(D102:S102,"●"))</f>
        <v>3</v>
      </c>
      <c r="V102" s="239">
        <f>IF(E102="","",(E102+M102+Q102)/(E102+F102+M102+N102+Q102+R102))*100</f>
        <v>25</v>
      </c>
      <c r="W102" s="240"/>
      <c r="X102" s="307">
        <f>IF(V102="","",RANK(V102,V101:W104))</f>
        <v>4</v>
      </c>
      <c r="Y102" s="308"/>
      <c r="AA102" s="39"/>
      <c r="AB102" s="40"/>
    </row>
    <row r="103" spans="1:28" ht="23.25" customHeight="1">
      <c r="A103" s="121">
        <v>3</v>
      </c>
      <c r="B103" s="117" t="str">
        <f>IF(A103="","",VLOOKUP(A103,データ!$G$6:$I$100,2,FALSE))</f>
        <v>竹之内　紹未</v>
      </c>
      <c r="C103" s="118" t="str">
        <f>IF(A103="","",VLOOKUP(A103,データ!$G$6:$I$100,3,FALSE))</f>
        <v>清武Jr</v>
      </c>
      <c r="D103" s="120" t="str">
        <f>IF(L101="","",IF(L101="○","●","○"))</f>
        <v>●</v>
      </c>
      <c r="E103" s="112">
        <f>IF(N101="","",N101)</f>
        <v>0</v>
      </c>
      <c r="F103" s="113">
        <f>IF(M101="","",M101)</f>
        <v>6</v>
      </c>
      <c r="G103" s="121">
        <f>IF(O101="","",O101)</f>
      </c>
      <c r="H103" s="121" t="str">
        <f>IF(L102="","",IF(L102="○","●","○"))</f>
        <v>○</v>
      </c>
      <c r="I103" s="112">
        <f>IF(N102="","",N102)</f>
        <v>6</v>
      </c>
      <c r="J103" s="113">
        <f>IF(M102="","",M102)</f>
        <v>2</v>
      </c>
      <c r="K103" s="119">
        <f>IF(O102="","",O102)</f>
      </c>
      <c r="L103" s="299"/>
      <c r="M103" s="300"/>
      <c r="N103" s="300"/>
      <c r="O103" s="301"/>
      <c r="P103" s="119" t="str">
        <f>IF(Q103="","",IF(Q103&gt;R103,"○","●"))</f>
        <v>●</v>
      </c>
      <c r="Q103" s="75">
        <v>4</v>
      </c>
      <c r="R103" s="114">
        <v>6</v>
      </c>
      <c r="S103" s="119"/>
      <c r="T103" s="45">
        <f>IF(D103="","",COUNTIF(D103:S103,"○"))</f>
        <v>1</v>
      </c>
      <c r="U103" s="40">
        <f>IF(D103="","",COUNTIF(D103:S103,"●"))</f>
        <v>2</v>
      </c>
      <c r="V103" s="239">
        <f>IF(E103="","",(E103+I103+M103+Q103)/(E103+F103+I103+J103+M103+N103+Q103+R103))*100</f>
        <v>41.66666666666667</v>
      </c>
      <c r="W103" s="240"/>
      <c r="X103" s="307">
        <f>IF(V103="","",RANK(V103,V101:W104))</f>
        <v>3</v>
      </c>
      <c r="Y103" s="308"/>
      <c r="AB103" s="41"/>
    </row>
    <row r="104" spans="1:28" ht="23.25" customHeight="1">
      <c r="A104" s="121">
        <v>4</v>
      </c>
      <c r="B104" s="73" t="str">
        <f>IF(A104="","",VLOOKUP(A104,データ!$G$6:$I$100,2,FALSE))</f>
        <v>野元　志栞</v>
      </c>
      <c r="C104" s="118" t="str">
        <f>IF(A104="","",VLOOKUP(A104,データ!$G$6:$I$100,3,FALSE))</f>
        <v>シーガイアＪｒ</v>
      </c>
      <c r="D104" s="122" t="str">
        <f>IF(P101="","",IF(P101="○","●","○"))</f>
        <v>●</v>
      </c>
      <c r="E104" s="123">
        <f>IF(R101="","",R101)</f>
        <v>0</v>
      </c>
      <c r="F104" s="124">
        <f>IF(Q101="","",Q101)</f>
        <v>6</v>
      </c>
      <c r="G104" s="125">
        <f>IF(S101="","",S101)</f>
      </c>
      <c r="H104" s="125" t="str">
        <f>IF(P102="","",IF(P102="○","●","○"))</f>
        <v>○</v>
      </c>
      <c r="I104" s="123">
        <f>IF(R102="","",R102)</f>
        <v>6</v>
      </c>
      <c r="J104" s="124">
        <f>IF(Q102="","",Q102)</f>
        <v>3</v>
      </c>
      <c r="K104" s="121">
        <f>IF(S102="","",S102)</f>
      </c>
      <c r="L104" s="121" t="str">
        <f>IF(P103="","",IF(P103="○","●","○"))</f>
        <v>○</v>
      </c>
      <c r="M104" s="112">
        <f>IF(R103="","",R103)</f>
        <v>6</v>
      </c>
      <c r="N104" s="113">
        <f>IF(Q103="","",Q103)</f>
        <v>4</v>
      </c>
      <c r="O104" s="121">
        <f>IF(S103="","",S103)</f>
      </c>
      <c r="P104" s="299"/>
      <c r="Q104" s="300"/>
      <c r="R104" s="300"/>
      <c r="S104" s="301"/>
      <c r="T104" s="116">
        <f>IF(D104="","",COUNTIF(D104:S104,"○"))</f>
        <v>2</v>
      </c>
      <c r="U104" s="115">
        <f>IF(D104="","",COUNTIF(D104:S104,"●"))</f>
        <v>1</v>
      </c>
      <c r="V104" s="239">
        <f>IF(E104="","",(E104+I104+M104+Q104)/(E104+F104+I104+J104+M104+N104+Q104+R104))*100</f>
        <v>48</v>
      </c>
      <c r="W104" s="240"/>
      <c r="X104" s="243">
        <f>IF(V104="","",RANK(V104,V101:W104))</f>
        <v>2</v>
      </c>
      <c r="Y104" s="244"/>
      <c r="AB104" s="41"/>
    </row>
    <row r="105" spans="19:29" ht="23.25" customHeight="1">
      <c r="S105" s="200"/>
      <c r="AB105" s="41"/>
      <c r="AC105" s="224" t="s">
        <v>370</v>
      </c>
    </row>
    <row r="106" spans="1:30" ht="23.25" customHeight="1">
      <c r="A106" s="127" t="s">
        <v>60</v>
      </c>
      <c r="B106" s="116" t="s">
        <v>129</v>
      </c>
      <c r="C106" s="127" t="s">
        <v>4</v>
      </c>
      <c r="D106" s="303" t="str">
        <f>LEFT(B107,3)</f>
        <v>出田　</v>
      </c>
      <c r="E106" s="238"/>
      <c r="F106" s="238"/>
      <c r="G106" s="304"/>
      <c r="H106" s="238" t="str">
        <f>LEFT(B108,3)</f>
        <v>黒原菜</v>
      </c>
      <c r="I106" s="238"/>
      <c r="J106" s="238"/>
      <c r="K106" s="304"/>
      <c r="L106" s="271" t="str">
        <f>LEFT(B109,3)</f>
        <v>平井　</v>
      </c>
      <c r="M106" s="242"/>
      <c r="N106" s="242"/>
      <c r="O106" s="238"/>
      <c r="P106" s="243" t="s">
        <v>156</v>
      </c>
      <c r="Q106" s="244"/>
      <c r="R106" s="243" t="s">
        <v>5</v>
      </c>
      <c r="S106" s="244"/>
      <c r="T106" s="243" t="s">
        <v>157</v>
      </c>
      <c r="U106" s="244"/>
      <c r="Y106" s="30"/>
      <c r="Z106" s="30"/>
      <c r="AB106" s="41"/>
      <c r="AC106" s="39">
        <v>62</v>
      </c>
      <c r="AD106" s="40"/>
    </row>
    <row r="107" spans="1:30" ht="23.25" customHeight="1">
      <c r="A107" s="121">
        <v>5</v>
      </c>
      <c r="B107" s="117" t="str">
        <f>IF(A107="","",VLOOKUP(A107,データ!$G$6:$I$100,2,FALSE))</f>
        <v>出田　有里佳</v>
      </c>
      <c r="C107" s="118" t="str">
        <f>IF(A107="","",VLOOKUP(A107,データ!$G$6:$I$100,3,FALSE))</f>
        <v>イワキリＪｒ</v>
      </c>
      <c r="D107" s="305"/>
      <c r="E107" s="300"/>
      <c r="F107" s="300"/>
      <c r="G107" s="301"/>
      <c r="H107" s="126" t="str">
        <f>IF(I107="","",IF(I107&gt;J107,"○","●"))</f>
        <v>○</v>
      </c>
      <c r="I107" s="45">
        <v>6</v>
      </c>
      <c r="J107" s="40">
        <v>2</v>
      </c>
      <c r="K107" s="40"/>
      <c r="L107" s="126" t="str">
        <f>IF(M107="","",IF(M107&gt;N107,"○","●"))</f>
        <v>○</v>
      </c>
      <c r="M107" s="45">
        <v>6</v>
      </c>
      <c r="N107" s="40">
        <v>3</v>
      </c>
      <c r="O107" s="40"/>
      <c r="P107" s="112">
        <f>IF(H107="","",COUNTIF(D107:O107,"○"))</f>
        <v>2</v>
      </c>
      <c r="Q107" s="113">
        <f>IF(H107="","",COUNTIF(D107:O107,"●"))</f>
        <v>0</v>
      </c>
      <c r="R107" s="239">
        <f>IF(I107="","",(E107+I107+M107)/(E107+F107+I107+J107+M107+N107))*100</f>
        <v>70.58823529411765</v>
      </c>
      <c r="S107" s="240"/>
      <c r="T107" s="271">
        <f>IF(R107="","",RANK(R107,R107:S109))</f>
        <v>1</v>
      </c>
      <c r="U107" s="238"/>
      <c r="W107" s="132" t="s">
        <v>369</v>
      </c>
      <c r="AB107" s="41"/>
      <c r="AD107" s="41"/>
    </row>
    <row r="108" spans="1:30" ht="23.25" customHeight="1">
      <c r="A108" s="121">
        <v>6</v>
      </c>
      <c r="B108" s="117" t="str">
        <f>IF(A108="","",VLOOKUP(A108,データ!$G$6:$I$100,2,FALSE))</f>
        <v>黒原菜那</v>
      </c>
      <c r="C108" s="118" t="str">
        <f>IF(A108="","",VLOOKUP(A108,データ!$G$6:$I$100,3,FALSE))</f>
        <v>チーム村雲</v>
      </c>
      <c r="D108" s="128" t="str">
        <f>IF(H107="","",IF(H107="○","●","○"))</f>
        <v>●</v>
      </c>
      <c r="E108" s="112">
        <f>IF(J107="","",J107)</f>
        <v>2</v>
      </c>
      <c r="F108" s="113">
        <f>IF(I107="","",I107)</f>
        <v>6</v>
      </c>
      <c r="G108" s="195">
        <f>IF(K107="","",K107)</f>
      </c>
      <c r="H108" s="299"/>
      <c r="I108" s="300"/>
      <c r="J108" s="300"/>
      <c r="K108" s="301"/>
      <c r="L108" s="129" t="str">
        <f>IF(M108="","",IF(M108&gt;N108,"○","●"))</f>
        <v>●</v>
      </c>
      <c r="M108" s="116">
        <v>0</v>
      </c>
      <c r="N108" s="115">
        <v>6</v>
      </c>
      <c r="O108" s="115"/>
      <c r="P108" s="112">
        <f>IF(D108="","",COUNTIF(D108:O108,"○"))</f>
        <v>0</v>
      </c>
      <c r="Q108" s="113">
        <f>IF(D108="","",COUNTIF(D108:O108,"●"))</f>
        <v>2</v>
      </c>
      <c r="R108" s="239">
        <f>IF(E108="","",(E108+I108+M108)/(E108+F108+I108+J108+M108+N108))*100</f>
        <v>14.285714285714285</v>
      </c>
      <c r="S108" s="240"/>
      <c r="T108" s="271">
        <f>IF(R108="","",RANK(R108,R107:S109))</f>
        <v>3</v>
      </c>
      <c r="U108" s="238"/>
      <c r="V108" s="39"/>
      <c r="W108" s="212"/>
      <c r="X108" s="39"/>
      <c r="Y108" s="39"/>
      <c r="Z108" s="40"/>
      <c r="AB108" s="41"/>
      <c r="AD108" s="41"/>
    </row>
    <row r="109" spans="1:30" ht="23.25" customHeight="1">
      <c r="A109" s="121">
        <v>7</v>
      </c>
      <c r="B109" s="73" t="str">
        <f>IF(A109="","",VLOOKUP(A109,データ!$G$6:$I$100,2,FALSE))</f>
        <v>平井　瑠璃佳</v>
      </c>
      <c r="C109" s="118" t="str">
        <f>IF(A109="","",VLOOKUP(A109,データ!$G$6:$I$100,3,FALSE))</f>
        <v>日南ＴＣJr</v>
      </c>
      <c r="D109" s="128" t="str">
        <f>IF(L107="","",IF(L107="○","●","○"))</f>
        <v>●</v>
      </c>
      <c r="E109" s="112">
        <f>IF(N107="","",N107)</f>
        <v>3</v>
      </c>
      <c r="F109" s="113">
        <f>IF(M107="","",M107)</f>
        <v>6</v>
      </c>
      <c r="G109" s="195">
        <f>IF(O107="","",O107)</f>
      </c>
      <c r="H109" s="130" t="str">
        <f>IF(L108="","",IF(L108="○","●","○"))</f>
        <v>○</v>
      </c>
      <c r="I109" s="112">
        <f>IF(N108="","",N108)</f>
        <v>6</v>
      </c>
      <c r="J109" s="113">
        <f>IF(M108="","",M108)</f>
        <v>0</v>
      </c>
      <c r="K109" s="195">
        <f>IF(O108="","",O108)</f>
      </c>
      <c r="L109" s="299"/>
      <c r="M109" s="300"/>
      <c r="N109" s="300"/>
      <c r="O109" s="301"/>
      <c r="P109" s="112">
        <f>IF(D109="","",COUNTIF(D109:O109,"○"))</f>
        <v>1</v>
      </c>
      <c r="Q109" s="113">
        <f>IF(D109="","",COUNTIF(D109:O109,"●"))</f>
        <v>1</v>
      </c>
      <c r="R109" s="239">
        <f>IF(E109="","",(E109+I109+M109)/(E109+F109+I109+J109+M109+N109))*100</f>
        <v>60</v>
      </c>
      <c r="S109" s="240"/>
      <c r="T109" s="271">
        <f>IF(R109="","",RANK(R109,R107:S109))</f>
        <v>2</v>
      </c>
      <c r="U109" s="238"/>
      <c r="Z109" s="41"/>
      <c r="AB109" s="41"/>
      <c r="AD109" s="41"/>
    </row>
    <row r="110" spans="19:30" ht="23.25" customHeight="1">
      <c r="S110" s="200"/>
      <c r="Z110" s="41"/>
      <c r="AA110" s="211" t="s">
        <v>368</v>
      </c>
      <c r="AB110" s="43"/>
      <c r="AD110" s="41"/>
    </row>
    <row r="111" spans="1:30" ht="23.25" customHeight="1">
      <c r="A111" s="127" t="s">
        <v>56</v>
      </c>
      <c r="B111" s="116" t="s">
        <v>129</v>
      </c>
      <c r="C111" s="127" t="s">
        <v>4</v>
      </c>
      <c r="D111" s="303" t="str">
        <f>LEFT(B112,3)</f>
        <v>谷口　</v>
      </c>
      <c r="E111" s="238"/>
      <c r="F111" s="238"/>
      <c r="G111" s="304"/>
      <c r="H111" s="238" t="str">
        <f>LEFT(B113,3)</f>
        <v>前田　</v>
      </c>
      <c r="I111" s="238"/>
      <c r="J111" s="238"/>
      <c r="K111" s="304"/>
      <c r="L111" s="271" t="str">
        <f>LEFT(B114,3)</f>
        <v>宮原彩</v>
      </c>
      <c r="M111" s="242"/>
      <c r="N111" s="242"/>
      <c r="O111" s="238"/>
      <c r="P111" s="243" t="s">
        <v>156</v>
      </c>
      <c r="Q111" s="244"/>
      <c r="R111" s="243" t="s">
        <v>5</v>
      </c>
      <c r="S111" s="244"/>
      <c r="T111" s="243" t="s">
        <v>157</v>
      </c>
      <c r="U111" s="244"/>
      <c r="Z111" s="41"/>
      <c r="AA111" s="22">
        <v>64</v>
      </c>
      <c r="AD111" s="41"/>
    </row>
    <row r="112" spans="1:30" ht="23.25" customHeight="1">
      <c r="A112" s="121">
        <f>A109+1</f>
        <v>8</v>
      </c>
      <c r="B112" s="117" t="str">
        <f>IF(A112="","",VLOOKUP(A112,データ!$G$6:$I$100,2,FALSE))</f>
        <v>谷口　美香</v>
      </c>
      <c r="C112" s="118" t="str">
        <f>IF(A112="","",VLOOKUP(A112,データ!$G$6:$I$100,3,FALSE))</f>
        <v>清武Jr</v>
      </c>
      <c r="D112" s="305"/>
      <c r="E112" s="300"/>
      <c r="F112" s="300"/>
      <c r="G112" s="301"/>
      <c r="H112" s="126" t="str">
        <f>IF(I112="","",IF(I112&gt;J112,"○","●"))</f>
        <v>○</v>
      </c>
      <c r="I112" s="45">
        <v>6</v>
      </c>
      <c r="J112" s="40">
        <v>1</v>
      </c>
      <c r="K112" s="40"/>
      <c r="L112" s="126" t="str">
        <f>IF(M112="","",IF(M112&gt;N112,"○","●"))</f>
        <v>●</v>
      </c>
      <c r="M112" s="45">
        <v>1</v>
      </c>
      <c r="N112" s="40">
        <v>6</v>
      </c>
      <c r="O112" s="40"/>
      <c r="P112" s="112">
        <f>IF(H112="","",COUNTIF(D112:O112,"○"))</f>
        <v>1</v>
      </c>
      <c r="Q112" s="113">
        <f>IF(H112="","",COUNTIF(D112:O112,"●"))</f>
        <v>1</v>
      </c>
      <c r="R112" s="239">
        <f>IF(I112="","",(E112+I112+M112)/(E112+F112+I112+J112+M112+N112))*100</f>
        <v>50</v>
      </c>
      <c r="S112" s="240"/>
      <c r="T112" s="271">
        <f>IF(R112="","",RANK(R112,R112:S114))</f>
        <v>2</v>
      </c>
      <c r="U112" s="238"/>
      <c r="V112" s="42"/>
      <c r="W112" s="211" t="s">
        <v>368</v>
      </c>
      <c r="X112" s="42"/>
      <c r="Y112" s="42"/>
      <c r="Z112" s="43"/>
      <c r="AD112" s="41"/>
    </row>
    <row r="113" spans="1:30" ht="23.25" customHeight="1">
      <c r="A113" s="121">
        <f>A112+1</f>
        <v>9</v>
      </c>
      <c r="B113" s="117" t="str">
        <f>IF(A113="","",VLOOKUP(A113,データ!$G$6:$I$100,2,FALSE))</f>
        <v>前田　美優</v>
      </c>
      <c r="C113" s="118" t="str">
        <f>IF(A113="","",VLOOKUP(A113,データ!$G$6:$I$100,3,FALSE))</f>
        <v>小林Ｊｒ</v>
      </c>
      <c r="D113" s="128" t="str">
        <f>IF(H112="","",IF(H112="○","●","○"))</f>
        <v>●</v>
      </c>
      <c r="E113" s="112">
        <f>IF(J112="","",J112)</f>
        <v>1</v>
      </c>
      <c r="F113" s="113">
        <f>IF(I112="","",I112)</f>
        <v>6</v>
      </c>
      <c r="G113" s="195">
        <f>IF(K112="","",K112)</f>
      </c>
      <c r="H113" s="299"/>
      <c r="I113" s="300"/>
      <c r="J113" s="300"/>
      <c r="K113" s="301"/>
      <c r="L113" s="129" t="str">
        <f>IF(M113="","",IF(M113&gt;N113,"○","●"))</f>
        <v>●</v>
      </c>
      <c r="M113" s="116">
        <v>0</v>
      </c>
      <c r="N113" s="115">
        <v>6</v>
      </c>
      <c r="O113" s="115"/>
      <c r="P113" s="112">
        <f>IF(D113="","",COUNTIF(D113:O113,"○"))</f>
        <v>0</v>
      </c>
      <c r="Q113" s="113">
        <f>IF(D113="","",COUNTIF(D113:O113,"●"))</f>
        <v>2</v>
      </c>
      <c r="R113" s="239">
        <f>IF(E113="","",(E113+I113+M113)/(E113+F113+I113+J113+M113+N113))*100</f>
        <v>7.6923076923076925</v>
      </c>
      <c r="S113" s="240"/>
      <c r="T113" s="271">
        <f>IF(R113="","",RANK(R113,R112:S114))</f>
        <v>3</v>
      </c>
      <c r="U113" s="238"/>
      <c r="AD113" s="41"/>
    </row>
    <row r="114" spans="1:31" ht="23.25" customHeight="1">
      <c r="A114" s="121">
        <f>A113+1</f>
        <v>10</v>
      </c>
      <c r="B114" s="73" t="str">
        <f>IF(A114="","",VLOOKUP(A114,データ!$G$6:$I$100,2,FALSE))</f>
        <v>宮原彩</v>
      </c>
      <c r="C114" s="118" t="str">
        <f>IF(A114="","",VLOOKUP(A114,データ!$G$6:$I$100,3,FALSE))</f>
        <v>三財中</v>
      </c>
      <c r="D114" s="128" t="str">
        <f>IF(L112="","",IF(L112="○","●","○"))</f>
        <v>○</v>
      </c>
      <c r="E114" s="112">
        <f>IF(N112="","",N112)</f>
        <v>6</v>
      </c>
      <c r="F114" s="113">
        <f>IF(M112="","",M112)</f>
        <v>1</v>
      </c>
      <c r="G114" s="195">
        <f>IF(O112="","",O112)</f>
      </c>
      <c r="H114" s="130" t="str">
        <f>IF(L113="","",IF(L113="○","●","○"))</f>
        <v>○</v>
      </c>
      <c r="I114" s="112">
        <f>IF(N113="","",N113)</f>
        <v>6</v>
      </c>
      <c r="J114" s="113">
        <f>IF(M113="","",M113)</f>
        <v>0</v>
      </c>
      <c r="K114" s="195">
        <f>IF(O113="","",O113)</f>
      </c>
      <c r="L114" s="299"/>
      <c r="M114" s="300"/>
      <c r="N114" s="300"/>
      <c r="O114" s="301"/>
      <c r="P114" s="112">
        <f>IF(D114="","",COUNTIF(D114:O114,"○"))</f>
        <v>2</v>
      </c>
      <c r="Q114" s="113">
        <f>IF(D114="","",COUNTIF(D114:O114,"●"))</f>
        <v>0</v>
      </c>
      <c r="R114" s="239">
        <f>IF(E114="","",(E114+I114+M114)/(E114+F114+I114+J114+M114+N114))*100</f>
        <v>92.3076923076923</v>
      </c>
      <c r="S114" s="240"/>
      <c r="T114" s="271">
        <f>IF(R114="","",RANK(R114,R112:S114))</f>
        <v>1</v>
      </c>
      <c r="U114" s="238"/>
      <c r="AD114" s="41"/>
      <c r="AE114" s="224" t="s">
        <v>370</v>
      </c>
    </row>
    <row r="115" spans="19:33" ht="23.25" customHeight="1">
      <c r="S115" s="200"/>
      <c r="AD115" s="41"/>
      <c r="AE115" s="39">
        <v>60</v>
      </c>
      <c r="AF115" s="39"/>
      <c r="AG115" s="40"/>
    </row>
    <row r="116" spans="1:33" ht="23.25" customHeight="1">
      <c r="A116" s="127" t="s">
        <v>57</v>
      </c>
      <c r="B116" s="116" t="s">
        <v>129</v>
      </c>
      <c r="C116" s="127" t="s">
        <v>4</v>
      </c>
      <c r="D116" s="303" t="str">
        <f>LEFT(B117,3)</f>
        <v>吉野愛</v>
      </c>
      <c r="E116" s="238"/>
      <c r="F116" s="238"/>
      <c r="G116" s="304"/>
      <c r="H116" s="238" t="str">
        <f>LEFT(B118,3)</f>
        <v>戸敷　</v>
      </c>
      <c r="I116" s="238"/>
      <c r="J116" s="238"/>
      <c r="K116" s="304"/>
      <c r="L116" s="271" t="str">
        <f>LEFT(B119,3)</f>
        <v>余野木</v>
      </c>
      <c r="M116" s="242"/>
      <c r="N116" s="242"/>
      <c r="O116" s="238"/>
      <c r="P116" s="243" t="s">
        <v>156</v>
      </c>
      <c r="Q116" s="244"/>
      <c r="R116" s="243" t="s">
        <v>5</v>
      </c>
      <c r="S116" s="244"/>
      <c r="T116" s="243" t="s">
        <v>157</v>
      </c>
      <c r="U116" s="244"/>
      <c r="AD116" s="41"/>
      <c r="AG116" s="41"/>
    </row>
    <row r="117" spans="1:33" ht="23.25" customHeight="1">
      <c r="A117" s="121">
        <f>A114+1</f>
        <v>11</v>
      </c>
      <c r="B117" s="117" t="str">
        <f>IF(A117="","",VLOOKUP(A117,データ!$G$6:$I$100,2,FALSE))</f>
        <v>吉野愛伊里</v>
      </c>
      <c r="C117" s="118" t="str">
        <f>IF(A117="","",VLOOKUP(A117,データ!$G$6:$I$100,3,FALSE))</f>
        <v>三財中</v>
      </c>
      <c r="D117" s="305"/>
      <c r="E117" s="300"/>
      <c r="F117" s="300"/>
      <c r="G117" s="301"/>
      <c r="H117" s="126" t="str">
        <f>IF(I117="","",IF(I117&gt;J117,"○","●"))</f>
        <v>○</v>
      </c>
      <c r="I117" s="45">
        <v>6</v>
      </c>
      <c r="J117" s="40">
        <v>1</v>
      </c>
      <c r="K117" s="40"/>
      <c r="L117" s="126" t="str">
        <f>IF(M117="","",IF(M117&gt;N117,"○","●"))</f>
        <v>○</v>
      </c>
      <c r="M117" s="45">
        <v>6</v>
      </c>
      <c r="N117" s="40">
        <v>1</v>
      </c>
      <c r="O117" s="40"/>
      <c r="P117" s="112">
        <f>IF(H117="","",COUNTIF(D117:O117,"○"))</f>
        <v>2</v>
      </c>
      <c r="Q117" s="113">
        <f>IF(H117="","",COUNTIF(D117:O117,"●"))</f>
        <v>0</v>
      </c>
      <c r="R117" s="239">
        <f>IF(I117="","",(E117+I117+M117)/(E117+F117+I117+J117+M117+N117))*100</f>
        <v>85.71428571428571</v>
      </c>
      <c r="S117" s="240"/>
      <c r="T117" s="271">
        <f>IF(R117="","",RANK(R117,R117:S119))</f>
        <v>1</v>
      </c>
      <c r="U117" s="238"/>
      <c r="W117" s="132" t="s">
        <v>367</v>
      </c>
      <c r="AD117" s="41"/>
      <c r="AG117" s="41"/>
    </row>
    <row r="118" spans="1:33" ht="23.25" customHeight="1">
      <c r="A118" s="121">
        <f>A117+1</f>
        <v>12</v>
      </c>
      <c r="B118" s="117" t="str">
        <f>IF(A118="","",VLOOKUP(A118,データ!$G$6:$I$100,2,FALSE))</f>
        <v>戸敷　ひみ</v>
      </c>
      <c r="C118" s="118" t="str">
        <f>IF(A118="","",VLOOKUP(A118,データ!$G$6:$I$100,3,FALSE))</f>
        <v>シーガイアＪｒ</v>
      </c>
      <c r="D118" s="128" t="str">
        <f>IF(H117="","",IF(H117="○","●","○"))</f>
        <v>●</v>
      </c>
      <c r="E118" s="112">
        <f>IF(J117="","",J117)</f>
        <v>1</v>
      </c>
      <c r="F118" s="113">
        <f>IF(I117="","",I117)</f>
        <v>6</v>
      </c>
      <c r="G118" s="195">
        <f>IF(K117="","",K117)</f>
      </c>
      <c r="H118" s="299"/>
      <c r="I118" s="300"/>
      <c r="J118" s="300"/>
      <c r="K118" s="301"/>
      <c r="L118" s="129" t="str">
        <f>IF(M118="","",IF(M118&gt;N118,"○","●"))</f>
        <v>○</v>
      </c>
      <c r="M118" s="116">
        <v>6</v>
      </c>
      <c r="N118" s="115">
        <v>2</v>
      </c>
      <c r="O118" s="115"/>
      <c r="P118" s="112">
        <f>IF(D118="","",COUNTIF(D118:O118,"○"))</f>
        <v>1</v>
      </c>
      <c r="Q118" s="113">
        <f>IF(D118="","",COUNTIF(D118:O118,"●"))</f>
        <v>1</v>
      </c>
      <c r="R118" s="239">
        <f>IF(E118="","",(E118+I118+M118)/(E118+F118+I118+J118+M118+N118))*100</f>
        <v>46.666666666666664</v>
      </c>
      <c r="S118" s="240"/>
      <c r="T118" s="271">
        <f>IF(R118="","",RANK(R118,R117:S119))</f>
        <v>2</v>
      </c>
      <c r="U118" s="238"/>
      <c r="V118" s="39"/>
      <c r="W118" s="212"/>
      <c r="X118" s="39"/>
      <c r="Y118" s="39"/>
      <c r="Z118" s="39"/>
      <c r="AA118" s="39"/>
      <c r="AB118" s="40"/>
      <c r="AD118" s="41"/>
      <c r="AG118" s="41"/>
    </row>
    <row r="119" spans="1:33" ht="23.25" customHeight="1">
      <c r="A119" s="121">
        <f>A118+1</f>
        <v>13</v>
      </c>
      <c r="B119" s="73" t="str">
        <f>IF(A119="","",VLOOKUP(A119,データ!$G$6:$I$100,2,FALSE))</f>
        <v>余野木　満里乃</v>
      </c>
      <c r="C119" s="118" t="str">
        <f>IF(A119="","",VLOOKUP(A119,データ!$G$6:$I$100,3,FALSE))</f>
        <v>ルネサンスＪｒ</v>
      </c>
      <c r="D119" s="128" t="str">
        <f>IF(L117="","",IF(L117="○","●","○"))</f>
        <v>●</v>
      </c>
      <c r="E119" s="112">
        <f>IF(N117="","",N117)</f>
        <v>1</v>
      </c>
      <c r="F119" s="113">
        <f>IF(M117="","",M117)</f>
        <v>6</v>
      </c>
      <c r="G119" s="195">
        <f>IF(O117="","",O117)</f>
      </c>
      <c r="H119" s="130" t="str">
        <f>IF(L118="","",IF(L118="○","●","○"))</f>
        <v>●</v>
      </c>
      <c r="I119" s="112">
        <f>IF(N118="","",N118)</f>
        <v>2</v>
      </c>
      <c r="J119" s="113">
        <f>IF(M118="","",M118)</f>
        <v>6</v>
      </c>
      <c r="K119" s="195">
        <f>IF(O118="","",O118)</f>
      </c>
      <c r="L119" s="299"/>
      <c r="M119" s="300"/>
      <c r="N119" s="300"/>
      <c r="O119" s="301"/>
      <c r="P119" s="112">
        <f>IF(D119="","",COUNTIF(D119:O119,"○"))</f>
        <v>0</v>
      </c>
      <c r="Q119" s="113">
        <f>IF(D119="","",COUNTIF(D119:O119,"●"))</f>
        <v>2</v>
      </c>
      <c r="R119" s="239">
        <f>IF(E119="","",(E119+I119+M119)/(E119+F119+I119+J119+M119+N119))*100</f>
        <v>20</v>
      </c>
      <c r="S119" s="240"/>
      <c r="T119" s="271">
        <f>IF(R119="","",RANK(R119,R117:S119))</f>
        <v>3</v>
      </c>
      <c r="U119" s="238"/>
      <c r="AB119" s="41"/>
      <c r="AD119" s="41"/>
      <c r="AG119" s="41"/>
    </row>
    <row r="120" spans="19:33" ht="23.25" customHeight="1">
      <c r="S120" s="200"/>
      <c r="AB120" s="41"/>
      <c r="AC120" s="211" t="s">
        <v>366</v>
      </c>
      <c r="AD120" s="43"/>
      <c r="AG120" s="41"/>
    </row>
    <row r="121" spans="1:33" ht="23.25" customHeight="1">
      <c r="A121" s="127" t="s">
        <v>58</v>
      </c>
      <c r="B121" s="116" t="s">
        <v>129</v>
      </c>
      <c r="C121" s="127" t="s">
        <v>4</v>
      </c>
      <c r="D121" s="303" t="str">
        <f>LEFT(B122,3)</f>
        <v>犬塚　</v>
      </c>
      <c r="E121" s="238"/>
      <c r="F121" s="238"/>
      <c r="G121" s="304"/>
      <c r="H121" s="238" t="str">
        <f>LEFT(B123,3)</f>
        <v>吉本　</v>
      </c>
      <c r="I121" s="238"/>
      <c r="J121" s="238"/>
      <c r="K121" s="304"/>
      <c r="L121" s="271" t="str">
        <f>LEFT(B124,3)</f>
        <v>福山　</v>
      </c>
      <c r="M121" s="242"/>
      <c r="N121" s="242"/>
      <c r="O121" s="238"/>
      <c r="P121" s="243" t="s">
        <v>156</v>
      </c>
      <c r="Q121" s="244"/>
      <c r="R121" s="243" t="s">
        <v>5</v>
      </c>
      <c r="S121" s="244"/>
      <c r="T121" s="243" t="s">
        <v>157</v>
      </c>
      <c r="U121" s="244"/>
      <c r="AB121" s="41"/>
      <c r="AC121" s="22">
        <v>62</v>
      </c>
      <c r="AG121" s="41"/>
    </row>
    <row r="122" spans="1:33" ht="23.25" customHeight="1">
      <c r="A122" s="121">
        <f>A119+1</f>
        <v>14</v>
      </c>
      <c r="B122" s="117" t="str">
        <f>IF(A122="","",VLOOKUP(A122,データ!$G$6:$I$100,2,FALSE))</f>
        <v>犬塚　桃子</v>
      </c>
      <c r="C122" s="118" t="str">
        <f>IF(A122="","",VLOOKUP(A122,データ!$G$6:$I$100,3,FALSE))</f>
        <v>ルネサンスＪｒ</v>
      </c>
      <c r="D122" s="305"/>
      <c r="E122" s="300"/>
      <c r="F122" s="300"/>
      <c r="G122" s="301"/>
      <c r="H122" s="126" t="str">
        <f>IF(I122="","",IF(I122&gt;J122,"○","●"))</f>
        <v>○</v>
      </c>
      <c r="I122" s="45">
        <v>6</v>
      </c>
      <c r="J122" s="40">
        <v>0</v>
      </c>
      <c r="K122" s="40"/>
      <c r="L122" s="126" t="str">
        <f>IF(M122="","",IF(M122&gt;N122,"○","●"))</f>
        <v>○</v>
      </c>
      <c r="M122" s="45">
        <v>6</v>
      </c>
      <c r="N122" s="40">
        <v>0</v>
      </c>
      <c r="O122" s="40"/>
      <c r="P122" s="112">
        <f>IF(H122="","",COUNTIF(D122:O122,"○"))</f>
        <v>2</v>
      </c>
      <c r="Q122" s="113">
        <f>IF(H122="","",COUNTIF(D122:O122,"●"))</f>
        <v>0</v>
      </c>
      <c r="R122" s="239">
        <f>IF(I122="","",(E122+I122+M122)/(E122+F122+I122+J122+M122+N122))*100</f>
        <v>100</v>
      </c>
      <c r="S122" s="240"/>
      <c r="T122" s="271">
        <f>IF(R122="","",RANK(R122,R122:S124))</f>
        <v>1</v>
      </c>
      <c r="U122" s="238"/>
      <c r="V122" s="42"/>
      <c r="W122" s="211" t="s">
        <v>366</v>
      </c>
      <c r="X122" s="42"/>
      <c r="Y122" s="42"/>
      <c r="Z122" s="42"/>
      <c r="AA122" s="42"/>
      <c r="AB122" s="43"/>
      <c r="AG122" s="41"/>
    </row>
    <row r="123" spans="1:33" ht="23.25" customHeight="1">
      <c r="A123" s="121">
        <f>A122+1</f>
        <v>15</v>
      </c>
      <c r="B123" s="117" t="str">
        <f>IF(A123="","",VLOOKUP(A123,データ!$G$6:$I$100,2,FALSE))</f>
        <v>吉本　友紀</v>
      </c>
      <c r="C123" s="118" t="str">
        <f>IF(A123="","",VLOOKUP(A123,データ!$G$6:$I$100,3,FALSE))</f>
        <v>イワキリＪｒ</v>
      </c>
      <c r="D123" s="128" t="str">
        <f>IF(H122="","",IF(H122="○","●","○"))</f>
        <v>●</v>
      </c>
      <c r="E123" s="112">
        <f>IF(J122="","",J122)</f>
        <v>0</v>
      </c>
      <c r="F123" s="113">
        <f>IF(I122="","",I122)</f>
        <v>6</v>
      </c>
      <c r="G123" s="195">
        <f>IF(K122="","",K122)</f>
      </c>
      <c r="H123" s="299"/>
      <c r="I123" s="300"/>
      <c r="J123" s="300"/>
      <c r="K123" s="301"/>
      <c r="L123" s="129" t="str">
        <f>IF(M123="","",IF(M123&gt;N123,"○","●"))</f>
        <v>●</v>
      </c>
      <c r="M123" s="116">
        <v>1</v>
      </c>
      <c r="N123" s="115">
        <v>6</v>
      </c>
      <c r="O123" s="115"/>
      <c r="P123" s="112">
        <f>IF(D123="","",COUNTIF(D123:O123,"○"))</f>
        <v>0</v>
      </c>
      <c r="Q123" s="113">
        <f>IF(D123="","",COUNTIF(D123:O123,"●"))</f>
        <v>2</v>
      </c>
      <c r="R123" s="239">
        <f>IF(E123="","",(E123+I123+M123)/(E123+F123+I123+J123+M123+N123))*100</f>
        <v>7.6923076923076925</v>
      </c>
      <c r="S123" s="240"/>
      <c r="T123" s="271">
        <f>IF(R123="","",RANK(R123,R122:S124))</f>
        <v>3</v>
      </c>
      <c r="U123" s="238"/>
      <c r="AG123" s="41"/>
    </row>
    <row r="124" spans="1:35" ht="23.25" customHeight="1">
      <c r="A124" s="121">
        <f>A123+1</f>
        <v>16</v>
      </c>
      <c r="B124" s="73" t="str">
        <f>IF(A124="","",VLOOKUP(A124,データ!$G$6:$I$100,2,FALSE))</f>
        <v>福山　実可子</v>
      </c>
      <c r="C124" s="118" t="str">
        <f>IF(A124="","",VLOOKUP(A124,データ!$G$6:$I$100,3,FALSE))</f>
        <v>清武Jr</v>
      </c>
      <c r="D124" s="128" t="str">
        <f>IF(L122="","",IF(L122="○","●","○"))</f>
        <v>●</v>
      </c>
      <c r="E124" s="112">
        <f>IF(N122="","",N122)</f>
        <v>0</v>
      </c>
      <c r="F124" s="113">
        <f>IF(M122="","",M122)</f>
        <v>6</v>
      </c>
      <c r="G124" s="195">
        <f>IF(O122="","",O122)</f>
      </c>
      <c r="H124" s="130" t="str">
        <f>IF(L123="","",IF(L123="○","●","○"))</f>
        <v>○</v>
      </c>
      <c r="I124" s="112">
        <f>IF(N123="","",N123)</f>
        <v>6</v>
      </c>
      <c r="J124" s="113">
        <f>IF(M123="","",M123)</f>
        <v>1</v>
      </c>
      <c r="K124" s="195">
        <f>IF(O123="","",O123)</f>
      </c>
      <c r="L124" s="299"/>
      <c r="M124" s="300"/>
      <c r="N124" s="300"/>
      <c r="O124" s="301"/>
      <c r="P124" s="112">
        <f>IF(D124="","",COUNTIF(D124:O124,"○"))</f>
        <v>1</v>
      </c>
      <c r="Q124" s="113">
        <f>IF(D124="","",COUNTIF(D124:O124,"●"))</f>
        <v>1</v>
      </c>
      <c r="R124" s="239">
        <f>IF(E124="","",(E124+I124+M124)/(E124+F124+I124+J124+M124+N124))*100</f>
        <v>46.15384615384615</v>
      </c>
      <c r="S124" s="240"/>
      <c r="T124" s="271">
        <f>IF(R124="","",RANK(R124,R122:S124))</f>
        <v>2</v>
      </c>
      <c r="U124" s="238"/>
      <c r="AG124" s="41"/>
      <c r="AH124" s="224" t="s">
        <v>370</v>
      </c>
      <c r="AI124" s="42"/>
    </row>
    <row r="125" spans="19:34" ht="23.25" customHeight="1">
      <c r="S125" s="200"/>
      <c r="AG125" s="41"/>
      <c r="AH125" s="22">
        <v>75</v>
      </c>
    </row>
    <row r="126" spans="1:33" ht="23.25" customHeight="1">
      <c r="A126" s="127" t="s">
        <v>61</v>
      </c>
      <c r="B126" s="116" t="s">
        <v>129</v>
      </c>
      <c r="C126" s="127" t="s">
        <v>4</v>
      </c>
      <c r="D126" s="303" t="str">
        <f>LEFT(B127,3)</f>
        <v>高元　</v>
      </c>
      <c r="E126" s="238"/>
      <c r="F126" s="238"/>
      <c r="G126" s="304"/>
      <c r="H126" s="238" t="str">
        <f>LEFT(B128,3)</f>
        <v>平原　</v>
      </c>
      <c r="I126" s="238"/>
      <c r="J126" s="238"/>
      <c r="K126" s="304"/>
      <c r="L126" s="271" t="str">
        <f>LEFT(B129,3)</f>
        <v>比江島</v>
      </c>
      <c r="M126" s="242"/>
      <c r="N126" s="242"/>
      <c r="O126" s="238"/>
      <c r="P126" s="243" t="s">
        <v>156</v>
      </c>
      <c r="Q126" s="244"/>
      <c r="R126" s="243" t="s">
        <v>5</v>
      </c>
      <c r="S126" s="244"/>
      <c r="T126" s="243" t="s">
        <v>157</v>
      </c>
      <c r="U126" s="244"/>
      <c r="AG126" s="41"/>
    </row>
    <row r="127" spans="1:33" ht="23.25" customHeight="1">
      <c r="A127" s="121">
        <f>A124+1</f>
        <v>17</v>
      </c>
      <c r="B127" s="117" t="str">
        <f>IF(A127="","",VLOOKUP(A127,データ!$G$6:$I$100,2,FALSE))</f>
        <v>高元　里奈</v>
      </c>
      <c r="C127" s="118" t="str">
        <f>IF(A127="","",VLOOKUP(A127,データ!$G$6:$I$100,3,FALSE))</f>
        <v>小林Ｊｒ</v>
      </c>
      <c r="D127" s="305"/>
      <c r="E127" s="300"/>
      <c r="F127" s="300"/>
      <c r="G127" s="301"/>
      <c r="H127" s="126" t="str">
        <f>IF(I127="","",IF(I127&gt;J127,"○","●"))</f>
        <v>○</v>
      </c>
      <c r="I127" s="45">
        <v>6</v>
      </c>
      <c r="J127" s="40">
        <v>4</v>
      </c>
      <c r="K127" s="40"/>
      <c r="L127" s="126" t="str">
        <f>IF(M127="","",IF(M127&gt;N127,"○","●"))</f>
        <v>○</v>
      </c>
      <c r="M127" s="45">
        <v>6</v>
      </c>
      <c r="N127" s="40">
        <v>0</v>
      </c>
      <c r="O127" s="40"/>
      <c r="P127" s="112">
        <f>IF(H127="","",COUNTIF(D127:O127,"○"))</f>
        <v>2</v>
      </c>
      <c r="Q127" s="113">
        <f>IF(H127="","",COUNTIF(D127:O127,"●"))</f>
        <v>0</v>
      </c>
      <c r="R127" s="239">
        <f>IF(I127="","",(E127+I127+M127)/(E127+F127+I127+J127+M127+N127))*100</f>
        <v>75</v>
      </c>
      <c r="S127" s="240"/>
      <c r="T127" s="271">
        <f>IF(R127="","",RANK(R127,R127:S129))</f>
        <v>1</v>
      </c>
      <c r="U127" s="238"/>
      <c r="W127" s="132" t="s">
        <v>365</v>
      </c>
      <c r="AG127" s="41"/>
    </row>
    <row r="128" spans="1:33" ht="23.25" customHeight="1">
      <c r="A128" s="121">
        <f>A127+1</f>
        <v>18</v>
      </c>
      <c r="B128" s="117" t="str">
        <f>IF(A128="","",VLOOKUP(A128,データ!$G$6:$I$100,2,FALSE))</f>
        <v>平原　加奈</v>
      </c>
      <c r="C128" s="118" t="str">
        <f>IF(A128="","",VLOOKUP(A128,データ!$G$6:$I$100,3,FALSE))</f>
        <v>日南ＴＣJr</v>
      </c>
      <c r="D128" s="128" t="str">
        <f>IF(H127="","",IF(H127="○","●","○"))</f>
        <v>●</v>
      </c>
      <c r="E128" s="112">
        <f>IF(J127="","",J127)</f>
        <v>4</v>
      </c>
      <c r="F128" s="113">
        <f>IF(I127="","",I127)</f>
        <v>6</v>
      </c>
      <c r="G128" s="195">
        <f>IF(K127="","",K127)</f>
      </c>
      <c r="H128" s="299"/>
      <c r="I128" s="300"/>
      <c r="J128" s="300"/>
      <c r="K128" s="301"/>
      <c r="L128" s="129" t="str">
        <f>IF(M128="","",IF(M128&gt;N128,"○","●"))</f>
        <v>○</v>
      </c>
      <c r="M128" s="116">
        <v>6</v>
      </c>
      <c r="N128" s="115">
        <v>2</v>
      </c>
      <c r="O128" s="115"/>
      <c r="P128" s="112">
        <f>IF(D128="","",COUNTIF(D128:O128,"○"))</f>
        <v>1</v>
      </c>
      <c r="Q128" s="113">
        <f>IF(D128="","",COUNTIF(D128:O128,"●"))</f>
        <v>1</v>
      </c>
      <c r="R128" s="239">
        <f>IF(E128="","",(E128+I128+M128)/(E128+F128+I128+J128+M128+N128))*100</f>
        <v>55.55555555555556</v>
      </c>
      <c r="S128" s="240"/>
      <c r="T128" s="271">
        <f>IF(R128="","",RANK(R128,R127:S129))</f>
        <v>2</v>
      </c>
      <c r="U128" s="238"/>
      <c r="V128" s="39"/>
      <c r="W128" s="212"/>
      <c r="X128" s="39"/>
      <c r="Y128" s="39"/>
      <c r="Z128" s="39"/>
      <c r="AA128" s="39"/>
      <c r="AB128" s="40"/>
      <c r="AG128" s="41"/>
    </row>
    <row r="129" spans="1:33" ht="23.25" customHeight="1">
      <c r="A129" s="121">
        <f>A128+1</f>
        <v>19</v>
      </c>
      <c r="B129" s="73" t="str">
        <f>IF(A129="","",VLOOKUP(A129,データ!$G$6:$I$100,2,FALSE))</f>
        <v>比江島　明日香</v>
      </c>
      <c r="C129" s="118" t="str">
        <f>IF(A129="","",VLOOKUP(A129,データ!$G$6:$I$100,3,FALSE))</f>
        <v>新富Ｊｒ</v>
      </c>
      <c r="D129" s="128" t="str">
        <f>IF(L127="","",IF(L127="○","●","○"))</f>
        <v>●</v>
      </c>
      <c r="E129" s="112">
        <f>IF(N127="","",N127)</f>
        <v>0</v>
      </c>
      <c r="F129" s="113">
        <f>IF(M127="","",M127)</f>
        <v>6</v>
      </c>
      <c r="G129" s="195">
        <f>IF(O127="","",O127)</f>
      </c>
      <c r="H129" s="130" t="str">
        <f>IF(L128="","",IF(L128="○","●","○"))</f>
        <v>●</v>
      </c>
      <c r="I129" s="112">
        <f>IF(N128="","",N128)</f>
        <v>2</v>
      </c>
      <c r="J129" s="113">
        <f>IF(M128="","",M128)</f>
        <v>6</v>
      </c>
      <c r="K129" s="195">
        <f>IF(O128="","",O128)</f>
      </c>
      <c r="L129" s="299"/>
      <c r="M129" s="300"/>
      <c r="N129" s="300"/>
      <c r="O129" s="301"/>
      <c r="P129" s="112">
        <f>IF(D129="","",COUNTIF(D129:O129,"○"))</f>
        <v>0</v>
      </c>
      <c r="Q129" s="113">
        <f>IF(D129="","",COUNTIF(D129:O129,"●"))</f>
        <v>2</v>
      </c>
      <c r="R129" s="239">
        <f>IF(E129="","",(E129+I129+M129)/(E129+F129+I129+J129+M129+N129))*100</f>
        <v>14.285714285714285</v>
      </c>
      <c r="S129" s="240"/>
      <c r="T129" s="271">
        <f>IF(R129="","",RANK(R129,R127:S129))</f>
        <v>3</v>
      </c>
      <c r="U129" s="238"/>
      <c r="AB129" s="41"/>
      <c r="AC129" s="132" t="s">
        <v>365</v>
      </c>
      <c r="AG129" s="41"/>
    </row>
    <row r="130" spans="19:33" ht="23.25" customHeight="1">
      <c r="S130" s="200"/>
      <c r="AB130" s="41"/>
      <c r="AC130" s="39">
        <v>61</v>
      </c>
      <c r="AD130" s="40"/>
      <c r="AG130" s="41"/>
    </row>
    <row r="131" spans="1:33" ht="23.25" customHeight="1">
      <c r="A131" s="127" t="s">
        <v>62</v>
      </c>
      <c r="B131" s="116" t="s">
        <v>129</v>
      </c>
      <c r="C131" s="127" t="s">
        <v>4</v>
      </c>
      <c r="D131" s="303" t="str">
        <f>LEFT(B132,3)</f>
        <v>本田　</v>
      </c>
      <c r="E131" s="238"/>
      <c r="F131" s="238"/>
      <c r="G131" s="304"/>
      <c r="H131" s="238" t="str">
        <f>LEFT(B133,3)</f>
        <v>日髙瑠</v>
      </c>
      <c r="I131" s="238"/>
      <c r="J131" s="238"/>
      <c r="K131" s="304"/>
      <c r="L131" s="271" t="str">
        <f>LEFT(B134,3)</f>
        <v>日我　</v>
      </c>
      <c r="M131" s="242"/>
      <c r="N131" s="242"/>
      <c r="O131" s="238"/>
      <c r="P131" s="243" t="s">
        <v>156</v>
      </c>
      <c r="Q131" s="244"/>
      <c r="R131" s="243" t="s">
        <v>5</v>
      </c>
      <c r="S131" s="244"/>
      <c r="T131" s="243" t="s">
        <v>157</v>
      </c>
      <c r="U131" s="244"/>
      <c r="AB131" s="41"/>
      <c r="AD131" s="41"/>
      <c r="AG131" s="41"/>
    </row>
    <row r="132" spans="1:33" ht="23.25" customHeight="1">
      <c r="A132" s="121">
        <f>A129+1</f>
        <v>20</v>
      </c>
      <c r="B132" s="117" t="str">
        <f>IF(A132="","",VLOOKUP(A132,データ!$G$6:$I$100,2,FALSE))</f>
        <v>本田　桃子</v>
      </c>
      <c r="C132" s="118" t="str">
        <f>IF(A132="","",VLOOKUP(A132,データ!$G$6:$I$100,3,FALSE))</f>
        <v>シーガイアＪｒ</v>
      </c>
      <c r="D132" s="305"/>
      <c r="E132" s="300"/>
      <c r="F132" s="300"/>
      <c r="G132" s="301"/>
      <c r="H132" s="126" t="str">
        <f>IF(I132="","",IF(I132&gt;J132,"○","●"))</f>
        <v>●</v>
      </c>
      <c r="I132" s="45">
        <v>0</v>
      </c>
      <c r="J132" s="40">
        <v>6</v>
      </c>
      <c r="K132" s="40"/>
      <c r="L132" s="126" t="str">
        <f>IF(M132="","",IF(M132&gt;N132,"○","●"))</f>
        <v>○</v>
      </c>
      <c r="M132" s="45">
        <v>7</v>
      </c>
      <c r="N132" s="40">
        <v>5</v>
      </c>
      <c r="O132" s="40"/>
      <c r="P132" s="112">
        <f>IF(H132="","",COUNTIF(D132:O132,"○"))</f>
        <v>1</v>
      </c>
      <c r="Q132" s="113">
        <f>IF(H132="","",COUNTIF(D132:O132,"●"))</f>
        <v>1</v>
      </c>
      <c r="R132" s="239">
        <f>IF(I132="","",(E132+I132+M132)/(E132+F132+I132+J132+M132+N132))*100</f>
        <v>38.88888888888889</v>
      </c>
      <c r="S132" s="240"/>
      <c r="T132" s="271">
        <f>IF(R132="","",RANK(R132,R132:S134))</f>
        <v>2</v>
      </c>
      <c r="U132" s="238"/>
      <c r="V132" s="42"/>
      <c r="W132" s="214" t="s">
        <v>364</v>
      </c>
      <c r="X132" s="42"/>
      <c r="Y132" s="137"/>
      <c r="Z132" s="42"/>
      <c r="AA132" s="42"/>
      <c r="AB132" s="43"/>
      <c r="AD132" s="41"/>
      <c r="AG132" s="41"/>
    </row>
    <row r="133" spans="1:33" ht="23.25" customHeight="1">
      <c r="A133" s="121">
        <f>A132+1</f>
        <v>21</v>
      </c>
      <c r="B133" s="117" t="str">
        <f>IF(A133="","",VLOOKUP(A133,データ!$G$6:$I$100,2,FALSE))</f>
        <v>日髙瑠璃佳</v>
      </c>
      <c r="C133" s="118" t="str">
        <f>IF(A133="","",VLOOKUP(A133,データ!$G$6:$I$100,3,FALSE))</f>
        <v>三財中</v>
      </c>
      <c r="D133" s="128" t="str">
        <f>IF(H132="","",IF(H132="○","●","○"))</f>
        <v>○</v>
      </c>
      <c r="E133" s="112">
        <f>IF(J132="","",J132)</f>
        <v>6</v>
      </c>
      <c r="F133" s="113">
        <f>IF(I132="","",I132)</f>
        <v>0</v>
      </c>
      <c r="G133" s="195">
        <f>IF(K132="","",K132)</f>
      </c>
      <c r="H133" s="299"/>
      <c r="I133" s="300"/>
      <c r="J133" s="300"/>
      <c r="K133" s="301"/>
      <c r="L133" s="129" t="str">
        <f>IF(M133="","",IF(M133&gt;N133,"○","●"))</f>
        <v>○</v>
      </c>
      <c r="M133" s="116">
        <v>6</v>
      </c>
      <c r="N133" s="115">
        <v>0</v>
      </c>
      <c r="O133" s="115"/>
      <c r="P133" s="112">
        <f>IF(D133="","",COUNTIF(D133:O133,"○"))</f>
        <v>2</v>
      </c>
      <c r="Q133" s="113">
        <f>IF(D133="","",COUNTIF(D133:O133,"●"))</f>
        <v>0</v>
      </c>
      <c r="R133" s="239">
        <f>IF(E133="","",(E133+I133+M133)/(E133+F133+I133+J133+M133+N133))*100</f>
        <v>100</v>
      </c>
      <c r="S133" s="240"/>
      <c r="T133" s="271">
        <f>IF(R133="","",RANK(R133,R132:S134))</f>
        <v>1</v>
      </c>
      <c r="U133" s="238"/>
      <c r="X133" s="30"/>
      <c r="AD133" s="41"/>
      <c r="AG133" s="41"/>
    </row>
    <row r="134" spans="1:33" ht="23.25" customHeight="1">
      <c r="A134" s="121">
        <f>A133+1</f>
        <v>22</v>
      </c>
      <c r="B134" s="73" t="str">
        <f>IF(A134="","",VLOOKUP(A134,データ!$G$6:$I$100,2,FALSE))</f>
        <v>日我　華奈</v>
      </c>
      <c r="C134" s="118" t="str">
        <f>IF(A134="","",VLOOKUP(A134,データ!$G$6:$I$100,3,FALSE))</f>
        <v>清武Jr</v>
      </c>
      <c r="D134" s="128" t="str">
        <f>IF(L132="","",IF(L132="○","●","○"))</f>
        <v>●</v>
      </c>
      <c r="E134" s="112">
        <f>IF(N132="","",N132)</f>
        <v>5</v>
      </c>
      <c r="F134" s="113">
        <f>IF(M132="","",M132)</f>
        <v>7</v>
      </c>
      <c r="G134" s="195">
        <f>IF(O132="","",O132)</f>
      </c>
      <c r="H134" s="130" t="str">
        <f>IF(L133="","",IF(L133="○","●","○"))</f>
        <v>●</v>
      </c>
      <c r="I134" s="112">
        <f>IF(N133="","",N133)</f>
        <v>0</v>
      </c>
      <c r="J134" s="113">
        <f>IF(M133="","",M133)</f>
        <v>6</v>
      </c>
      <c r="K134" s="195">
        <f>IF(O133="","",O133)</f>
      </c>
      <c r="L134" s="299"/>
      <c r="M134" s="300"/>
      <c r="N134" s="300"/>
      <c r="O134" s="301"/>
      <c r="P134" s="112">
        <f>IF(D134="","",COUNTIF(D134:O134,"○"))</f>
        <v>0</v>
      </c>
      <c r="Q134" s="113">
        <f>IF(D134="","",COUNTIF(D134:O134,"●"))</f>
        <v>2</v>
      </c>
      <c r="R134" s="239">
        <f>IF(E134="","",(E134+I134+M134)/(E134+F134+I134+J134+M134+N134))*100</f>
        <v>27.77777777777778</v>
      </c>
      <c r="S134" s="240"/>
      <c r="T134" s="271">
        <f>IF(R134="","",RANK(R134,R132:S134))</f>
        <v>3</v>
      </c>
      <c r="U134" s="238"/>
      <c r="AD134" s="41"/>
      <c r="AG134" s="41"/>
    </row>
    <row r="135" spans="19:33" ht="23.25" customHeight="1">
      <c r="S135" s="200"/>
      <c r="Z135" s="131"/>
      <c r="AD135" s="41"/>
      <c r="AE135" s="42"/>
      <c r="AF135" s="42"/>
      <c r="AG135" s="43"/>
    </row>
    <row r="136" spans="1:30" ht="23.25" customHeight="1">
      <c r="A136" s="127" t="s">
        <v>63</v>
      </c>
      <c r="B136" s="116" t="s">
        <v>129</v>
      </c>
      <c r="C136" s="127" t="s">
        <v>4</v>
      </c>
      <c r="D136" s="303" t="str">
        <f>LEFT(B137,3)</f>
        <v>陣内か</v>
      </c>
      <c r="E136" s="238"/>
      <c r="F136" s="238"/>
      <c r="G136" s="304"/>
      <c r="H136" s="238" t="str">
        <f>LEFT(B138,3)</f>
        <v>岩永　</v>
      </c>
      <c r="I136" s="238"/>
      <c r="J136" s="238"/>
      <c r="K136" s="304"/>
      <c r="L136" s="271" t="str">
        <f>LEFT(B139,3)</f>
        <v>東　実</v>
      </c>
      <c r="M136" s="242"/>
      <c r="N136" s="242"/>
      <c r="O136" s="238"/>
      <c r="P136" s="243" t="s">
        <v>156</v>
      </c>
      <c r="Q136" s="244"/>
      <c r="R136" s="243" t="s">
        <v>5</v>
      </c>
      <c r="S136" s="244"/>
      <c r="T136" s="243" t="s">
        <v>157</v>
      </c>
      <c r="U136" s="244"/>
      <c r="Z136" s="131"/>
      <c r="AD136" s="41"/>
    </row>
    <row r="137" spans="1:30" ht="23.25" customHeight="1">
      <c r="A137" s="121">
        <f>A134+1</f>
        <v>23</v>
      </c>
      <c r="B137" s="117" t="str">
        <f>IF(A137="","",VLOOKUP(A137,データ!$G$6:$I$100,2,FALSE))</f>
        <v>陣内かな絵</v>
      </c>
      <c r="C137" s="118" t="str">
        <f>IF(A137="","",VLOOKUP(A137,データ!$G$6:$I$100,3,FALSE))</f>
        <v>チーム村雲</v>
      </c>
      <c r="D137" s="305"/>
      <c r="E137" s="300"/>
      <c r="F137" s="300"/>
      <c r="G137" s="301"/>
      <c r="H137" s="126" t="str">
        <f>IF(I137="","",IF(I137&gt;J137,"○","●"))</f>
        <v>○</v>
      </c>
      <c r="I137" s="45">
        <v>6</v>
      </c>
      <c r="J137" s="40">
        <v>1</v>
      </c>
      <c r="K137" s="40"/>
      <c r="L137" s="126" t="str">
        <f>IF(M137="","",IF(M137&gt;N137,"○","●"))</f>
        <v>●</v>
      </c>
      <c r="M137" s="45">
        <v>2</v>
      </c>
      <c r="N137" s="40">
        <v>6</v>
      </c>
      <c r="O137" s="40"/>
      <c r="P137" s="112">
        <f>IF(H137="","",COUNTIF(D137:O137,"○"))</f>
        <v>1</v>
      </c>
      <c r="Q137" s="113">
        <f>IF(H137="","",COUNTIF(D137:O137,"●"))</f>
        <v>1</v>
      </c>
      <c r="R137" s="239">
        <f>IF(I137="","",(E137+I137+M137)/(E137+F137+I137+J137+M137+N137))*100</f>
        <v>53.333333333333336</v>
      </c>
      <c r="S137" s="240"/>
      <c r="T137" s="271">
        <f>IF(R137="","",RANK(R137,R137:S139))</f>
        <v>2</v>
      </c>
      <c r="U137" s="238"/>
      <c r="V137" s="44"/>
      <c r="W137" s="211" t="s">
        <v>363</v>
      </c>
      <c r="X137" s="42"/>
      <c r="Y137" s="42"/>
      <c r="Z137" s="136"/>
      <c r="AA137" s="42"/>
      <c r="AD137" s="41"/>
    </row>
    <row r="138" spans="1:30" ht="23.25" customHeight="1">
      <c r="A138" s="121">
        <f>A137+1</f>
        <v>24</v>
      </c>
      <c r="B138" s="117" t="str">
        <f>IF(A138="","",VLOOKUP(A138,データ!$G$6:$I$100,2,FALSE))</f>
        <v>岩永　由希美</v>
      </c>
      <c r="C138" s="118" t="str">
        <f>IF(A138="","",VLOOKUP(A138,データ!$G$6:$I$100,3,FALSE))</f>
        <v>清武Jr</v>
      </c>
      <c r="D138" s="128" t="str">
        <f>IF(H137="","",IF(H137="○","●","○"))</f>
        <v>●</v>
      </c>
      <c r="E138" s="112">
        <f>IF(J137="","",J137)</f>
        <v>1</v>
      </c>
      <c r="F138" s="113">
        <f>IF(I137="","",I137)</f>
        <v>6</v>
      </c>
      <c r="G138" s="195">
        <f>IF(K137="","",K137)</f>
      </c>
      <c r="H138" s="299"/>
      <c r="I138" s="300"/>
      <c r="J138" s="300"/>
      <c r="K138" s="301"/>
      <c r="L138" s="129" t="str">
        <f>IF(M138="","",IF(M138&gt;N138,"○","●"))</f>
        <v>●</v>
      </c>
      <c r="M138" s="116">
        <v>3</v>
      </c>
      <c r="N138" s="115">
        <v>6</v>
      </c>
      <c r="O138" s="115"/>
      <c r="P138" s="112">
        <f>IF(D138="","",COUNTIF(D138:O138,"○"))</f>
        <v>0</v>
      </c>
      <c r="Q138" s="113">
        <f>IF(D138="","",COUNTIF(D138:O138,"●"))</f>
        <v>2</v>
      </c>
      <c r="R138" s="239">
        <f>IF(E138="","",(E138+I138+M138)/(E138+F138+I138+J138+M138+N138))*100</f>
        <v>25</v>
      </c>
      <c r="S138" s="240"/>
      <c r="T138" s="271">
        <f>IF(R138="","",RANK(R138,R137:S139))</f>
        <v>3</v>
      </c>
      <c r="U138" s="238"/>
      <c r="V138" s="30"/>
      <c r="X138" s="30"/>
      <c r="Y138" s="30"/>
      <c r="Z138" s="131"/>
      <c r="AB138" s="40"/>
      <c r="AD138" s="41"/>
    </row>
    <row r="139" spans="1:30" ht="23.25" customHeight="1">
      <c r="A139" s="121">
        <f>A138+1</f>
        <v>25</v>
      </c>
      <c r="B139" s="73" t="str">
        <f>IF(A139="","",VLOOKUP(A139,データ!$G$6:$I$100,2,FALSE))</f>
        <v>東　実珠帆</v>
      </c>
      <c r="C139" s="118" t="str">
        <f>IF(A139="","",VLOOKUP(A139,データ!$G$6:$I$100,3,FALSE))</f>
        <v>シーガイアＪｒ</v>
      </c>
      <c r="D139" s="128" t="str">
        <f>IF(L137="","",IF(L137="○","●","○"))</f>
        <v>○</v>
      </c>
      <c r="E139" s="112">
        <f>IF(N137="","",N137)</f>
        <v>6</v>
      </c>
      <c r="F139" s="113">
        <f>IF(M137="","",M137)</f>
        <v>2</v>
      </c>
      <c r="G139" s="195">
        <f>IF(O137="","",O137)</f>
      </c>
      <c r="H139" s="130" t="str">
        <f>IF(L138="","",IF(L138="○","●","○"))</f>
        <v>○</v>
      </c>
      <c r="I139" s="112">
        <f>IF(N138="","",N138)</f>
        <v>6</v>
      </c>
      <c r="J139" s="113">
        <f>IF(M138="","",M138)</f>
        <v>3</v>
      </c>
      <c r="K139" s="195">
        <f>IF(O138="","",O138)</f>
      </c>
      <c r="L139" s="299"/>
      <c r="M139" s="300"/>
      <c r="N139" s="300"/>
      <c r="O139" s="301"/>
      <c r="P139" s="112">
        <f>IF(D139="","",COUNTIF(D139:O139,"○"))</f>
        <v>2</v>
      </c>
      <c r="Q139" s="113">
        <f>IF(D139="","",COUNTIF(D139:O139,"●"))</f>
        <v>0</v>
      </c>
      <c r="R139" s="239">
        <f>IF(E139="","",(E139+I139+M139)/(E139+F139+I139+J139+M139+N139))*100</f>
        <v>70.58823529411765</v>
      </c>
      <c r="S139" s="240"/>
      <c r="T139" s="271">
        <f>IF(R139="","",RANK(R139,R137:S139))</f>
        <v>1</v>
      </c>
      <c r="U139" s="238"/>
      <c r="V139" s="30"/>
      <c r="Z139" s="131"/>
      <c r="AB139" s="41"/>
      <c r="AD139" s="41"/>
    </row>
    <row r="140" spans="19:30" ht="23.25" customHeight="1">
      <c r="S140" s="200"/>
      <c r="AB140" s="41"/>
      <c r="AC140" s="211" t="s">
        <v>363</v>
      </c>
      <c r="AD140" s="43"/>
    </row>
    <row r="141" spans="1:29" ht="23.25" customHeight="1">
      <c r="A141" s="127" t="s">
        <v>64</v>
      </c>
      <c r="B141" s="116" t="s">
        <v>129</v>
      </c>
      <c r="C141" s="127" t="s">
        <v>4</v>
      </c>
      <c r="D141" s="303" t="str">
        <f>LEFT(B142,3)</f>
        <v>山口　</v>
      </c>
      <c r="E141" s="238"/>
      <c r="F141" s="238"/>
      <c r="G141" s="304"/>
      <c r="H141" s="238" t="str">
        <f>LEFT(B143,3)</f>
        <v>鎌田京</v>
      </c>
      <c r="I141" s="238"/>
      <c r="J141" s="238"/>
      <c r="K141" s="304"/>
      <c r="L141" s="271" t="str">
        <f>LEFT(B144,3)</f>
        <v>甲斐　</v>
      </c>
      <c r="M141" s="242"/>
      <c r="N141" s="242"/>
      <c r="O141" s="238"/>
      <c r="P141" s="243" t="s">
        <v>156</v>
      </c>
      <c r="Q141" s="244"/>
      <c r="R141" s="243" t="s">
        <v>5</v>
      </c>
      <c r="S141" s="244"/>
      <c r="T141" s="243" t="s">
        <v>157</v>
      </c>
      <c r="U141" s="244"/>
      <c r="Z141" s="131"/>
      <c r="AB141" s="41"/>
      <c r="AC141" s="22">
        <v>64</v>
      </c>
    </row>
    <row r="142" spans="1:28" ht="23.25" customHeight="1">
      <c r="A142" s="121">
        <f>A139+1</f>
        <v>26</v>
      </c>
      <c r="B142" s="117" t="str">
        <f>IF(A142="","",VLOOKUP(A142,データ!$G$6:$I$100,2,FALSE))</f>
        <v>山口　遥香</v>
      </c>
      <c r="C142" s="118" t="str">
        <f>IF(A142="","",VLOOKUP(A142,データ!$G$6:$I$100,3,FALSE))</f>
        <v>小林Ｊｒ</v>
      </c>
      <c r="D142" s="305"/>
      <c r="E142" s="300"/>
      <c r="F142" s="300"/>
      <c r="G142" s="301"/>
      <c r="H142" s="126" t="str">
        <f>IF(I142="","",IF(I142&gt;J142,"○","●"))</f>
        <v>○</v>
      </c>
      <c r="I142" s="45">
        <v>6</v>
      </c>
      <c r="J142" s="40">
        <v>0</v>
      </c>
      <c r="K142" s="40"/>
      <c r="L142" s="126" t="str">
        <f>IF(M142="","",IF(M142&gt;N142,"○","●"))</f>
        <v>○</v>
      </c>
      <c r="M142" s="45">
        <v>6</v>
      </c>
      <c r="N142" s="40">
        <v>1</v>
      </c>
      <c r="O142" s="40"/>
      <c r="P142" s="112">
        <f>IF(H142="","",COUNTIF(D142:O142,"○"))</f>
        <v>2</v>
      </c>
      <c r="Q142" s="113">
        <f>IF(H142="","",COUNTIF(D142:O142,"●"))</f>
        <v>0</v>
      </c>
      <c r="R142" s="239">
        <f>IF(I142="","",(E142+I142+M142)/(E142+F142+I142+J142+M142+N142))*100</f>
        <v>92.3076923076923</v>
      </c>
      <c r="S142" s="240"/>
      <c r="T142" s="271">
        <f>IF(R142="","",RANK(R142,R142:S144))</f>
        <v>1</v>
      </c>
      <c r="U142" s="238"/>
      <c r="V142" s="44"/>
      <c r="W142" s="211" t="s">
        <v>362</v>
      </c>
      <c r="X142" s="42"/>
      <c r="Y142" s="42"/>
      <c r="Z142" s="136"/>
      <c r="AA142" s="42"/>
      <c r="AB142" s="43"/>
    </row>
    <row r="143" spans="1:26" ht="23.25" customHeight="1">
      <c r="A143" s="121">
        <f>A142+1</f>
        <v>27</v>
      </c>
      <c r="B143" s="117" t="str">
        <f>IF(A143="","",VLOOKUP(A143,データ!$G$6:$I$100,2,FALSE))</f>
        <v>鎌田京香</v>
      </c>
      <c r="C143" s="118" t="str">
        <f>IF(A143="","",VLOOKUP(A143,データ!$G$6:$I$100,3,FALSE))</f>
        <v>三財中</v>
      </c>
      <c r="D143" s="128" t="str">
        <f>IF(H142="","",IF(H142="○","●","○"))</f>
        <v>●</v>
      </c>
      <c r="E143" s="112">
        <f>IF(J142="","",J142)</f>
        <v>0</v>
      </c>
      <c r="F143" s="113">
        <f>IF(I142="","",I142)</f>
        <v>6</v>
      </c>
      <c r="G143" s="195">
        <f>IF(K142="","",K142)</f>
      </c>
      <c r="H143" s="299"/>
      <c r="I143" s="300"/>
      <c r="J143" s="300"/>
      <c r="K143" s="301"/>
      <c r="L143" s="129" t="str">
        <f>IF(M143="","",IF(M143&gt;N143,"○","●"))</f>
        <v>●</v>
      </c>
      <c r="M143" s="116">
        <v>2</v>
      </c>
      <c r="N143" s="115">
        <v>6</v>
      </c>
      <c r="O143" s="115"/>
      <c r="P143" s="112">
        <f>IF(D143="","",COUNTIF(D143:O143,"○"))</f>
        <v>0</v>
      </c>
      <c r="Q143" s="113">
        <f>IF(D143="","",COUNTIF(D143:O143,"●"))</f>
        <v>2</v>
      </c>
      <c r="R143" s="239">
        <f>IF(E143="","",(E143+I143+M143)/(E143+F143+I143+J143+M143+N143))*100</f>
        <v>14.285714285714285</v>
      </c>
      <c r="S143" s="240"/>
      <c r="T143" s="271">
        <f>IF(R143="","",RANK(R143,R142:S144))</f>
        <v>3</v>
      </c>
      <c r="U143" s="238"/>
      <c r="V143" s="30"/>
      <c r="X143" s="30"/>
      <c r="Y143" s="30"/>
      <c r="Z143" s="131"/>
    </row>
    <row r="144" spans="1:26" ht="23.25" customHeight="1">
      <c r="A144" s="121">
        <f>A143+1</f>
        <v>28</v>
      </c>
      <c r="B144" s="73" t="str">
        <f>IF(A144="","",VLOOKUP(A144,データ!$G$6:$I$100,2,FALSE))</f>
        <v>甲斐　未紗子</v>
      </c>
      <c r="C144" s="118" t="str">
        <f>IF(A144="","",VLOOKUP(A144,データ!$G$6:$I$100,3,FALSE))</f>
        <v>イワキリＪｒ</v>
      </c>
      <c r="D144" s="128" t="str">
        <f>IF(L142="","",IF(L142="○","●","○"))</f>
        <v>●</v>
      </c>
      <c r="E144" s="112">
        <f>IF(N142="","",N142)</f>
        <v>1</v>
      </c>
      <c r="F144" s="113">
        <f>IF(M142="","",M142)</f>
        <v>6</v>
      </c>
      <c r="G144" s="195">
        <f>IF(O142="","",O142)</f>
      </c>
      <c r="H144" s="130" t="str">
        <f>IF(L143="","",IF(L143="○","●","○"))</f>
        <v>○</v>
      </c>
      <c r="I144" s="112">
        <f>IF(N143="","",N143)</f>
        <v>6</v>
      </c>
      <c r="J144" s="113">
        <f>IF(M143="","",M143)</f>
        <v>2</v>
      </c>
      <c r="K144" s="195">
        <f>IF(O143="","",O143)</f>
      </c>
      <c r="L144" s="299"/>
      <c r="M144" s="300"/>
      <c r="N144" s="300"/>
      <c r="O144" s="301"/>
      <c r="P144" s="112">
        <f>IF(D144="","",COUNTIF(D144:O144,"○"))</f>
        <v>1</v>
      </c>
      <c r="Q144" s="113">
        <f>IF(D144="","",COUNTIF(D144:O144,"●"))</f>
        <v>1</v>
      </c>
      <c r="R144" s="239">
        <f>IF(E144="","",(E144+I144+M144)/(E144+F144+I144+J144+M144+N144))*100</f>
        <v>46.666666666666664</v>
      </c>
      <c r="S144" s="240"/>
      <c r="T144" s="271">
        <f>IF(R144="","",RANK(R144,R142:S144))</f>
        <v>2</v>
      </c>
      <c r="U144" s="238"/>
      <c r="V144" s="30"/>
      <c r="Z144" s="131"/>
    </row>
    <row r="145" ht="23.25" customHeight="1"/>
    <row r="146" ht="19.5" customHeight="1"/>
    <row r="147" ht="19.5" customHeight="1"/>
  </sheetData>
  <mergeCells count="416">
    <mergeCell ref="H60:K60"/>
    <mergeCell ref="H58:K58"/>
    <mergeCell ref="D122:G122"/>
    <mergeCell ref="D106:G106"/>
    <mergeCell ref="H111:K111"/>
    <mergeCell ref="H106:K106"/>
    <mergeCell ref="D107:G107"/>
    <mergeCell ref="H108:K108"/>
    <mergeCell ref="D111:G111"/>
    <mergeCell ref="D112:G112"/>
    <mergeCell ref="H113:K113"/>
    <mergeCell ref="H95:K95"/>
    <mergeCell ref="D93:G93"/>
    <mergeCell ref="H93:K93"/>
    <mergeCell ref="D94:G94"/>
    <mergeCell ref="H90:K90"/>
    <mergeCell ref="D89:G89"/>
    <mergeCell ref="D88:G88"/>
    <mergeCell ref="H88:K88"/>
    <mergeCell ref="H85:K85"/>
    <mergeCell ref="H80:K80"/>
    <mergeCell ref="D79:G79"/>
    <mergeCell ref="D78:G78"/>
    <mergeCell ref="H78:K78"/>
    <mergeCell ref="H83:K83"/>
    <mergeCell ref="H75:K75"/>
    <mergeCell ref="D74:G74"/>
    <mergeCell ref="D73:G73"/>
    <mergeCell ref="H73:K73"/>
    <mergeCell ref="D68:G68"/>
    <mergeCell ref="H68:K68"/>
    <mergeCell ref="D69:G69"/>
    <mergeCell ref="D63:G63"/>
    <mergeCell ref="H63:K63"/>
    <mergeCell ref="H65:K65"/>
    <mergeCell ref="D64:G64"/>
    <mergeCell ref="H52:K52"/>
    <mergeCell ref="D49:G49"/>
    <mergeCell ref="H49:K49"/>
    <mergeCell ref="D53:G53"/>
    <mergeCell ref="D3:G3"/>
    <mergeCell ref="P9:Q9"/>
    <mergeCell ref="H5:K5"/>
    <mergeCell ref="R9:S9"/>
    <mergeCell ref="D9:G9"/>
    <mergeCell ref="H9:K9"/>
    <mergeCell ref="H3:K3"/>
    <mergeCell ref="D4:G4"/>
    <mergeCell ref="R5:S5"/>
    <mergeCell ref="P3:Q3"/>
    <mergeCell ref="H16:K16"/>
    <mergeCell ref="D14:G14"/>
    <mergeCell ref="D84:G84"/>
    <mergeCell ref="D29:G29"/>
    <mergeCell ref="H39:K39"/>
    <mergeCell ref="H31:K31"/>
    <mergeCell ref="D30:G30"/>
    <mergeCell ref="D35:G35"/>
    <mergeCell ref="D83:G83"/>
    <mergeCell ref="H70:K70"/>
    <mergeCell ref="H11:K11"/>
    <mergeCell ref="D10:G10"/>
    <mergeCell ref="D15:G15"/>
    <mergeCell ref="H29:K29"/>
    <mergeCell ref="D20:G20"/>
    <mergeCell ref="D19:G19"/>
    <mergeCell ref="H19:K19"/>
    <mergeCell ref="D25:G25"/>
    <mergeCell ref="H14:K14"/>
    <mergeCell ref="D24:G24"/>
    <mergeCell ref="D34:G34"/>
    <mergeCell ref="H34:K34"/>
    <mergeCell ref="H36:K36"/>
    <mergeCell ref="D39:G39"/>
    <mergeCell ref="D59:G59"/>
    <mergeCell ref="D58:G58"/>
    <mergeCell ref="D40:G40"/>
    <mergeCell ref="H41:K41"/>
    <mergeCell ref="D45:G45"/>
    <mergeCell ref="D44:G44"/>
    <mergeCell ref="H44:K44"/>
    <mergeCell ref="D52:G52"/>
    <mergeCell ref="H54:K54"/>
    <mergeCell ref="H46:K46"/>
    <mergeCell ref="H24:K24"/>
    <mergeCell ref="H26:K26"/>
    <mergeCell ref="H21:K21"/>
    <mergeCell ref="X99:Z99"/>
    <mergeCell ref="X46:Y46"/>
    <mergeCell ref="L42:O42"/>
    <mergeCell ref="P48:S48"/>
    <mergeCell ref="L47:O47"/>
    <mergeCell ref="P44:S44"/>
    <mergeCell ref="L44:O44"/>
    <mergeCell ref="H141:K141"/>
    <mergeCell ref="D142:G142"/>
    <mergeCell ref="D141:G141"/>
    <mergeCell ref="D132:G132"/>
    <mergeCell ref="H133:K133"/>
    <mergeCell ref="D136:G136"/>
    <mergeCell ref="D137:G137"/>
    <mergeCell ref="H136:K136"/>
    <mergeCell ref="D117:G117"/>
    <mergeCell ref="D101:G101"/>
    <mergeCell ref="X101:Y101"/>
    <mergeCell ref="D100:G100"/>
    <mergeCell ref="H100:K100"/>
    <mergeCell ref="X103:Y103"/>
    <mergeCell ref="X104:Y104"/>
    <mergeCell ref="D116:G116"/>
    <mergeCell ref="H116:K116"/>
    <mergeCell ref="L114:O114"/>
    <mergeCell ref="H143:K143"/>
    <mergeCell ref="H138:K138"/>
    <mergeCell ref="X44:Y44"/>
    <mergeCell ref="X45:Y45"/>
    <mergeCell ref="X47:Y47"/>
    <mergeCell ref="X48:Y48"/>
    <mergeCell ref="H102:K102"/>
    <mergeCell ref="H118:K118"/>
    <mergeCell ref="X100:Y100"/>
    <mergeCell ref="X102:Y102"/>
    <mergeCell ref="T106:U106"/>
    <mergeCell ref="P111:Q111"/>
    <mergeCell ref="R111:S111"/>
    <mergeCell ref="T111:U111"/>
    <mergeCell ref="T109:U109"/>
    <mergeCell ref="D121:G121"/>
    <mergeCell ref="H121:K121"/>
    <mergeCell ref="H128:K128"/>
    <mergeCell ref="D131:G131"/>
    <mergeCell ref="H123:K123"/>
    <mergeCell ref="D126:G126"/>
    <mergeCell ref="D127:G127"/>
    <mergeCell ref="H126:K126"/>
    <mergeCell ref="H131:K131"/>
    <mergeCell ref="L55:O55"/>
    <mergeCell ref="L61:O61"/>
    <mergeCell ref="L66:O66"/>
    <mergeCell ref="L71:O71"/>
    <mergeCell ref="L76:O76"/>
    <mergeCell ref="L81:O81"/>
    <mergeCell ref="L86:O86"/>
    <mergeCell ref="L91:O91"/>
    <mergeCell ref="L96:O96"/>
    <mergeCell ref="L103:O103"/>
    <mergeCell ref="P104:S104"/>
    <mergeCell ref="L109:O109"/>
    <mergeCell ref="P106:Q106"/>
    <mergeCell ref="R106:S106"/>
    <mergeCell ref="R109:S109"/>
    <mergeCell ref="L119:O119"/>
    <mergeCell ref="L73:O73"/>
    <mergeCell ref="L63:O63"/>
    <mergeCell ref="L58:O58"/>
    <mergeCell ref="L68:O68"/>
    <mergeCell ref="L78:O78"/>
    <mergeCell ref="L88:O88"/>
    <mergeCell ref="L106:O106"/>
    <mergeCell ref="L111:O111"/>
    <mergeCell ref="L116:O116"/>
    <mergeCell ref="L52:O52"/>
    <mergeCell ref="P52:Q52"/>
    <mergeCell ref="R52:S52"/>
    <mergeCell ref="T52:U52"/>
    <mergeCell ref="P58:Q58"/>
    <mergeCell ref="R58:S58"/>
    <mergeCell ref="T58:U58"/>
    <mergeCell ref="P63:Q63"/>
    <mergeCell ref="R63:S63"/>
    <mergeCell ref="T63:U63"/>
    <mergeCell ref="R59:S59"/>
    <mergeCell ref="T59:U59"/>
    <mergeCell ref="R60:S60"/>
    <mergeCell ref="T60:U60"/>
    <mergeCell ref="P68:Q68"/>
    <mergeCell ref="R68:S68"/>
    <mergeCell ref="T68:U68"/>
    <mergeCell ref="P73:Q73"/>
    <mergeCell ref="R73:S73"/>
    <mergeCell ref="T73:U73"/>
    <mergeCell ref="R69:S69"/>
    <mergeCell ref="T69:U69"/>
    <mergeCell ref="R70:S70"/>
    <mergeCell ref="T70:U70"/>
    <mergeCell ref="P78:Q78"/>
    <mergeCell ref="R78:S78"/>
    <mergeCell ref="T78:U78"/>
    <mergeCell ref="L83:O83"/>
    <mergeCell ref="P83:Q83"/>
    <mergeCell ref="R83:S83"/>
    <mergeCell ref="T83:U83"/>
    <mergeCell ref="R79:S79"/>
    <mergeCell ref="T79:U79"/>
    <mergeCell ref="R80:S80"/>
    <mergeCell ref="P88:Q88"/>
    <mergeCell ref="R88:S88"/>
    <mergeCell ref="T88:U88"/>
    <mergeCell ref="L93:O93"/>
    <mergeCell ref="P93:Q93"/>
    <mergeCell ref="R93:S93"/>
    <mergeCell ref="T93:U93"/>
    <mergeCell ref="R89:S89"/>
    <mergeCell ref="T89:U89"/>
    <mergeCell ref="R90:S90"/>
    <mergeCell ref="P116:Q116"/>
    <mergeCell ref="R116:S116"/>
    <mergeCell ref="T116:U116"/>
    <mergeCell ref="L121:O121"/>
    <mergeCell ref="P121:Q121"/>
    <mergeCell ref="R121:S121"/>
    <mergeCell ref="T121:U121"/>
    <mergeCell ref="R118:S118"/>
    <mergeCell ref="T118:U118"/>
    <mergeCell ref="R119:S119"/>
    <mergeCell ref="P131:Q131"/>
    <mergeCell ref="R131:S131"/>
    <mergeCell ref="T131:U131"/>
    <mergeCell ref="L126:O126"/>
    <mergeCell ref="P126:Q126"/>
    <mergeCell ref="R126:S126"/>
    <mergeCell ref="T126:U126"/>
    <mergeCell ref="R128:S128"/>
    <mergeCell ref="T128:U128"/>
    <mergeCell ref="R129:S129"/>
    <mergeCell ref="P141:Q141"/>
    <mergeCell ref="R141:S141"/>
    <mergeCell ref="T141:U141"/>
    <mergeCell ref="L136:O136"/>
    <mergeCell ref="P136:Q136"/>
    <mergeCell ref="R136:S136"/>
    <mergeCell ref="T136:U136"/>
    <mergeCell ref="R138:S138"/>
    <mergeCell ref="T138:U138"/>
    <mergeCell ref="R139:S139"/>
    <mergeCell ref="L144:O144"/>
    <mergeCell ref="L139:O139"/>
    <mergeCell ref="L134:O134"/>
    <mergeCell ref="L129:O129"/>
    <mergeCell ref="L141:O141"/>
    <mergeCell ref="L131:O131"/>
    <mergeCell ref="L124:O124"/>
    <mergeCell ref="P100:S100"/>
    <mergeCell ref="T100:U100"/>
    <mergeCell ref="V100:W100"/>
    <mergeCell ref="V103:W103"/>
    <mergeCell ref="V104:W104"/>
    <mergeCell ref="R107:S107"/>
    <mergeCell ref="T107:U107"/>
    <mergeCell ref="R108:S108"/>
    <mergeCell ref="T108:U108"/>
    <mergeCell ref="T44:U44"/>
    <mergeCell ref="V44:W44"/>
    <mergeCell ref="V45:W45"/>
    <mergeCell ref="V46:W46"/>
    <mergeCell ref="T53:U53"/>
    <mergeCell ref="T54:U54"/>
    <mergeCell ref="T55:U55"/>
    <mergeCell ref="V47:W47"/>
    <mergeCell ref="V48:W48"/>
    <mergeCell ref="T65:U65"/>
    <mergeCell ref="R66:S66"/>
    <mergeCell ref="T66:U66"/>
    <mergeCell ref="R61:S61"/>
    <mergeCell ref="T61:U61"/>
    <mergeCell ref="R64:S64"/>
    <mergeCell ref="T64:U64"/>
    <mergeCell ref="T75:U75"/>
    <mergeCell ref="R76:S76"/>
    <mergeCell ref="T76:U76"/>
    <mergeCell ref="R71:S71"/>
    <mergeCell ref="T71:U71"/>
    <mergeCell ref="R74:S74"/>
    <mergeCell ref="T74:U74"/>
    <mergeCell ref="T85:U85"/>
    <mergeCell ref="R86:S86"/>
    <mergeCell ref="T86:U86"/>
    <mergeCell ref="T80:U80"/>
    <mergeCell ref="R81:S81"/>
    <mergeCell ref="T81:U81"/>
    <mergeCell ref="R84:S84"/>
    <mergeCell ref="T84:U84"/>
    <mergeCell ref="T95:U95"/>
    <mergeCell ref="R96:S96"/>
    <mergeCell ref="T96:U96"/>
    <mergeCell ref="T90:U90"/>
    <mergeCell ref="R91:S91"/>
    <mergeCell ref="T91:U91"/>
    <mergeCell ref="R94:S94"/>
    <mergeCell ref="T94:U94"/>
    <mergeCell ref="R40:S40"/>
    <mergeCell ref="R41:S41"/>
    <mergeCell ref="R42:S42"/>
    <mergeCell ref="R95:S95"/>
    <mergeCell ref="R85:S85"/>
    <mergeCell ref="R75:S75"/>
    <mergeCell ref="R65:S65"/>
    <mergeCell ref="R55:S55"/>
    <mergeCell ref="R53:S53"/>
    <mergeCell ref="R54:S54"/>
    <mergeCell ref="P29:Q29"/>
    <mergeCell ref="R29:S29"/>
    <mergeCell ref="T29:U29"/>
    <mergeCell ref="R30:S30"/>
    <mergeCell ref="T30:U30"/>
    <mergeCell ref="R31:S31"/>
    <mergeCell ref="T31:U31"/>
    <mergeCell ref="R32:S32"/>
    <mergeCell ref="T32:U32"/>
    <mergeCell ref="R27:S27"/>
    <mergeCell ref="T27:U27"/>
    <mergeCell ref="P24:Q24"/>
    <mergeCell ref="R24:S24"/>
    <mergeCell ref="T24:U24"/>
    <mergeCell ref="R25:S25"/>
    <mergeCell ref="T25:U25"/>
    <mergeCell ref="T19:U19"/>
    <mergeCell ref="R20:S20"/>
    <mergeCell ref="T20:U20"/>
    <mergeCell ref="R26:S26"/>
    <mergeCell ref="T26:U26"/>
    <mergeCell ref="R21:S21"/>
    <mergeCell ref="T21:U21"/>
    <mergeCell ref="R22:S22"/>
    <mergeCell ref="T22:U22"/>
    <mergeCell ref="T17:U17"/>
    <mergeCell ref="P14:Q14"/>
    <mergeCell ref="R14:S14"/>
    <mergeCell ref="T14:U14"/>
    <mergeCell ref="R15:S15"/>
    <mergeCell ref="T15:U15"/>
    <mergeCell ref="T5:U5"/>
    <mergeCell ref="R6:S6"/>
    <mergeCell ref="R10:S10"/>
    <mergeCell ref="T10:U10"/>
    <mergeCell ref="T9:U9"/>
    <mergeCell ref="T6:U6"/>
    <mergeCell ref="R3:S3"/>
    <mergeCell ref="T3:U3"/>
    <mergeCell ref="R4:S4"/>
    <mergeCell ref="T4:U4"/>
    <mergeCell ref="L19:O19"/>
    <mergeCell ref="L14:O14"/>
    <mergeCell ref="L9:O9"/>
    <mergeCell ref="R12:S12"/>
    <mergeCell ref="R17:S17"/>
    <mergeCell ref="P19:Q19"/>
    <mergeCell ref="R19:S19"/>
    <mergeCell ref="T12:U12"/>
    <mergeCell ref="R11:S11"/>
    <mergeCell ref="T11:U11"/>
    <mergeCell ref="R16:S16"/>
    <mergeCell ref="T16:U16"/>
    <mergeCell ref="L3:O3"/>
    <mergeCell ref="L24:O24"/>
    <mergeCell ref="L29:O29"/>
    <mergeCell ref="L34:O34"/>
    <mergeCell ref="L27:O27"/>
    <mergeCell ref="L32:O32"/>
    <mergeCell ref="L6:O6"/>
    <mergeCell ref="L12:O12"/>
    <mergeCell ref="L17:O17"/>
    <mergeCell ref="L22:O22"/>
    <mergeCell ref="T34:U34"/>
    <mergeCell ref="L39:O39"/>
    <mergeCell ref="T39:U39"/>
    <mergeCell ref="R35:S35"/>
    <mergeCell ref="T35:U35"/>
    <mergeCell ref="R36:S36"/>
    <mergeCell ref="T36:U36"/>
    <mergeCell ref="R37:S37"/>
    <mergeCell ref="P39:Q39"/>
    <mergeCell ref="R39:S39"/>
    <mergeCell ref="AD2:AE2"/>
    <mergeCell ref="L100:O100"/>
    <mergeCell ref="V101:W101"/>
    <mergeCell ref="V102:W102"/>
    <mergeCell ref="T37:U37"/>
    <mergeCell ref="T40:U40"/>
    <mergeCell ref="T41:U41"/>
    <mergeCell ref="T42:U42"/>
    <mergeCell ref="P34:Q34"/>
    <mergeCell ref="R34:S34"/>
    <mergeCell ref="R112:S112"/>
    <mergeCell ref="T112:U112"/>
    <mergeCell ref="R113:S113"/>
    <mergeCell ref="T113:U113"/>
    <mergeCell ref="R114:S114"/>
    <mergeCell ref="T114:U114"/>
    <mergeCell ref="R117:S117"/>
    <mergeCell ref="T117:U117"/>
    <mergeCell ref="T119:U119"/>
    <mergeCell ref="R122:S122"/>
    <mergeCell ref="T122:U122"/>
    <mergeCell ref="R123:S123"/>
    <mergeCell ref="T123:U123"/>
    <mergeCell ref="R124:S124"/>
    <mergeCell ref="T124:U124"/>
    <mergeCell ref="R127:S127"/>
    <mergeCell ref="T127:U127"/>
    <mergeCell ref="T129:U129"/>
    <mergeCell ref="R132:S132"/>
    <mergeCell ref="T132:U132"/>
    <mergeCell ref="R133:S133"/>
    <mergeCell ref="T133:U133"/>
    <mergeCell ref="R134:S134"/>
    <mergeCell ref="T134:U134"/>
    <mergeCell ref="R137:S137"/>
    <mergeCell ref="T137:U137"/>
    <mergeCell ref="T139:U139"/>
    <mergeCell ref="R144:S144"/>
    <mergeCell ref="T144:U144"/>
    <mergeCell ref="R142:S142"/>
    <mergeCell ref="T142:U142"/>
    <mergeCell ref="R143:S143"/>
    <mergeCell ref="T143:U143"/>
  </mergeCells>
  <printOptions/>
  <pageMargins left="0.3937007874015748" right="0.3937007874015748" top="0.87" bottom="0.93" header="0.5118110236220472" footer="0.5118110236220472"/>
  <pageSetup fitToHeight="3" horizontalDpi="600" verticalDpi="600" orientation="portrait" paperSize="9" scale="70" r:id="rId2"/>
  <rowBreaks count="2" manualBreakCount="2">
    <brk id="49" max="38" man="1"/>
    <brk id="97" max="3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31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5.00390625" style="193" customWidth="1"/>
    <col min="2" max="3" width="8.75390625" style="193" customWidth="1"/>
    <col min="4" max="25" width="1.875" style="193" customWidth="1"/>
    <col min="26" max="28" width="8.125" style="193" customWidth="1"/>
    <col min="29" max="29" width="6.50390625" style="193" customWidth="1"/>
    <col min="30" max="30" width="8.125" style="193" customWidth="1"/>
    <col min="31" max="31" width="5.75390625" style="193" customWidth="1"/>
    <col min="32" max="32" width="9.25390625" style="193" customWidth="1"/>
    <col min="33" max="33" width="13.50390625" style="193" customWidth="1"/>
    <col min="34" max="36" width="4.375" style="0" customWidth="1"/>
  </cols>
  <sheetData>
    <row r="1" spans="1:33" ht="28.5">
      <c r="A1" s="35" t="s">
        <v>132</v>
      </c>
      <c r="B1" s="22"/>
      <c r="C1" s="22"/>
      <c r="D1" s="191" t="s">
        <v>79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28.5">
      <c r="A2" s="35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131"/>
      <c r="AA2" s="131"/>
      <c r="AB2" s="131"/>
      <c r="AC2" s="131"/>
      <c r="AD2" s="131"/>
      <c r="AE2" s="131"/>
      <c r="AF2" s="131"/>
      <c r="AG2" s="131"/>
    </row>
    <row r="3" spans="1:33" ht="22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314"/>
      <c r="O3" s="314"/>
      <c r="P3" s="314"/>
      <c r="Q3" s="314"/>
      <c r="R3" s="314"/>
      <c r="S3" s="313"/>
      <c r="T3" s="314"/>
      <c r="U3" s="314"/>
      <c r="V3" s="22"/>
      <c r="W3" s="22"/>
      <c r="X3" s="22"/>
      <c r="Y3" s="22"/>
      <c r="Z3" s="131"/>
      <c r="AA3" s="131"/>
      <c r="AB3" s="131"/>
      <c r="AC3" s="131"/>
      <c r="AD3" s="131"/>
      <c r="AE3" s="131"/>
      <c r="AF3" s="131"/>
      <c r="AG3" s="131"/>
    </row>
    <row r="4" spans="1:36" ht="22.5" customHeight="1">
      <c r="A4" s="10" t="s">
        <v>68</v>
      </c>
      <c r="B4" s="27" t="s">
        <v>146</v>
      </c>
      <c r="C4" s="109" t="s">
        <v>145</v>
      </c>
      <c r="D4" s="303" t="str">
        <f>LEFT(B5,3)</f>
        <v>川俣　</v>
      </c>
      <c r="E4" s="238"/>
      <c r="F4" s="238"/>
      <c r="G4" s="304"/>
      <c r="H4" s="238" t="str">
        <f>LEFT(B6,3)</f>
        <v>松田　</v>
      </c>
      <c r="I4" s="238"/>
      <c r="J4" s="238"/>
      <c r="K4" s="304"/>
      <c r="L4" s="271" t="str">
        <f>LEFT(B7,3)</f>
        <v>甲斐　</v>
      </c>
      <c r="M4" s="242"/>
      <c r="N4" s="242"/>
      <c r="O4" s="238"/>
      <c r="P4" s="243" t="str">
        <f>LEFT(B8,3)</f>
        <v>城尾　</v>
      </c>
      <c r="Q4" s="302"/>
      <c r="R4" s="302"/>
      <c r="S4" s="244"/>
      <c r="T4" s="243" t="s">
        <v>156</v>
      </c>
      <c r="U4" s="244"/>
      <c r="V4" s="243" t="s">
        <v>5</v>
      </c>
      <c r="W4" s="244"/>
      <c r="X4" s="306" t="s">
        <v>157</v>
      </c>
      <c r="Y4" s="306"/>
      <c r="Z4" s="11"/>
      <c r="AA4" s="11"/>
      <c r="AB4" s="11"/>
      <c r="AC4" s="11"/>
      <c r="AD4" s="11"/>
      <c r="AE4" s="11"/>
      <c r="AF4" s="11"/>
      <c r="AG4" s="11"/>
      <c r="AH4" s="332"/>
      <c r="AI4" s="332"/>
      <c r="AJ4" s="332"/>
    </row>
    <row r="5" spans="1:36" ht="22.5" customHeight="1">
      <c r="A5" s="2">
        <v>1</v>
      </c>
      <c r="B5" s="3" t="str">
        <f>IF(A5="","",VLOOKUP(A5,データ!$B$103:$D$148,2,FALSE))</f>
        <v>川俣　勇人</v>
      </c>
      <c r="C5" s="65" t="str">
        <f>IF(A5="","",VLOOKUP(A5,データ!$B$103:$D$148,3,FALSE))</f>
        <v>清武Jr</v>
      </c>
      <c r="D5" s="324"/>
      <c r="E5" s="325"/>
      <c r="F5" s="325"/>
      <c r="G5" s="326"/>
      <c r="H5" s="245" t="str">
        <f>IF(I5="","",IF(I5&gt;J5,"○","●"))</f>
        <v>●</v>
      </c>
      <c r="I5" s="45">
        <v>6</v>
      </c>
      <c r="J5" s="40">
        <v>7</v>
      </c>
      <c r="K5" s="245"/>
      <c r="L5" s="245" t="str">
        <f>IF(M5="","",IF(M5&gt;N5,"○","●"))</f>
        <v>●</v>
      </c>
      <c r="M5" s="45">
        <v>3</v>
      </c>
      <c r="N5" s="40">
        <v>6</v>
      </c>
      <c r="O5" s="245"/>
      <c r="P5" s="245" t="str">
        <f>IF(Q5="","",IF(Q5&gt;R5,"○","●"))</f>
        <v>●</v>
      </c>
      <c r="Q5" s="45">
        <v>2</v>
      </c>
      <c r="R5" s="40">
        <v>6</v>
      </c>
      <c r="S5" s="245"/>
      <c r="T5" s="45">
        <f>IF(H5="","",COUNTIF(D5:S5,"○"))</f>
        <v>0</v>
      </c>
      <c r="U5" s="40">
        <f>IF(H5="","",COUNTIF(D5:S5,"●"))</f>
        <v>3</v>
      </c>
      <c r="V5" s="239">
        <f>IF(I5="","",(E5+I5+M5+Q5)/(E5+F5+I5+J5+M5+N5+Q5+R5))*100</f>
        <v>36.666666666666664</v>
      </c>
      <c r="W5" s="240"/>
      <c r="X5" s="307">
        <f>IF(V5="","",RANK(V5,V5:W8))</f>
        <v>4</v>
      </c>
      <c r="Y5" s="308"/>
      <c r="Z5" s="225"/>
      <c r="AA5" s="225" t="s">
        <v>372</v>
      </c>
      <c r="AB5" s="226"/>
      <c r="AC5" s="226"/>
      <c r="AD5" s="192"/>
      <c r="AE5" s="11"/>
      <c r="AF5" s="11"/>
      <c r="AG5" s="11"/>
      <c r="AH5" s="37"/>
      <c r="AI5" s="37"/>
      <c r="AJ5" s="37"/>
    </row>
    <row r="6" spans="1:36" ht="22.5" customHeight="1">
      <c r="A6" s="2">
        <v>2</v>
      </c>
      <c r="B6" s="3" t="str">
        <f>IF(A6="","",VLOOKUP(A6,データ!$B$103:$D$148,2,FALSE))</f>
        <v>松田　将斉　</v>
      </c>
      <c r="C6" s="65" t="str">
        <f>IF(A6="","",VLOOKUP(A6,データ!$B$103:$D$148,3,FALSE))</f>
        <v>延岡ロイヤルＪｒ　</v>
      </c>
      <c r="D6" s="246" t="str">
        <f>IF(H5="","",IF(H5="○","●","○"))</f>
        <v>○</v>
      </c>
      <c r="E6" s="45">
        <f>IF(J5="","",J5)</f>
        <v>7</v>
      </c>
      <c r="F6" s="40">
        <f>IF(I5="","",I5)</f>
        <v>6</v>
      </c>
      <c r="G6" s="245">
        <f>IF(K5="","",K5)</f>
      </c>
      <c r="H6" s="327"/>
      <c r="I6" s="325"/>
      <c r="J6" s="325"/>
      <c r="K6" s="326"/>
      <c r="L6" s="245" t="str">
        <f>IF(M6="","",IF(M6&gt;N6,"○","●"))</f>
        <v>○</v>
      </c>
      <c r="M6" s="45">
        <v>6</v>
      </c>
      <c r="N6" s="40">
        <v>3</v>
      </c>
      <c r="O6" s="245"/>
      <c r="P6" s="245" t="str">
        <f>IF(Q6="","",IF(Q6&gt;R6,"○","●"))</f>
        <v>○</v>
      </c>
      <c r="Q6" s="45">
        <v>6</v>
      </c>
      <c r="R6" s="40">
        <v>4</v>
      </c>
      <c r="S6" s="245"/>
      <c r="T6" s="45">
        <f>IF(D6="","",COUNTIF(D6:S6,"○"))</f>
        <v>3</v>
      </c>
      <c r="U6" s="40">
        <f>IF(D6="","",COUNTIF(D6:S6,"●"))</f>
        <v>0</v>
      </c>
      <c r="V6" s="239">
        <f>IF(E6="","",(E6+M6+Q6)/(E6+F6+M6+N6+Q6+R6))*100</f>
        <v>59.375</v>
      </c>
      <c r="W6" s="240"/>
      <c r="X6" s="307">
        <f>IF(V6="","",RANK(V6,V5:W8))</f>
        <v>1</v>
      </c>
      <c r="Y6" s="308"/>
      <c r="Z6" s="15"/>
      <c r="AA6" s="227"/>
      <c r="AB6" s="228"/>
      <c r="AC6" s="229"/>
      <c r="AD6" s="192"/>
      <c r="AE6" s="11"/>
      <c r="AF6" s="11"/>
      <c r="AG6" s="11"/>
      <c r="AH6" s="37"/>
      <c r="AI6" s="37"/>
      <c r="AJ6" s="37"/>
    </row>
    <row r="7" spans="1:36" ht="22.5" customHeight="1">
      <c r="A7" s="2">
        <v>3</v>
      </c>
      <c r="B7" s="134" t="str">
        <f>IF(A7="","",VLOOKUP(A7,データ!$B$103:$D$148,2,FALSE))</f>
        <v>甲斐　大地</v>
      </c>
      <c r="C7" s="65" t="str">
        <f>IF(A7="","",VLOOKUP(A7,データ!$B$103:$D$148,3,FALSE))</f>
        <v>サンタハウスJr</v>
      </c>
      <c r="D7" s="246" t="str">
        <f>IF(L5="","",IF(L5="○","●","○"))</f>
        <v>○</v>
      </c>
      <c r="E7" s="116">
        <f>IF(N5="","",N5)</f>
        <v>6</v>
      </c>
      <c r="F7" s="115">
        <f>IF(M5="","",M5)</f>
        <v>3</v>
      </c>
      <c r="G7" s="127">
        <f>IF(O5="","",O5)</f>
      </c>
      <c r="H7" s="127" t="str">
        <f>IF(L6="","",IF(L6="○","●","○"))</f>
        <v>●</v>
      </c>
      <c r="I7" s="116">
        <f>IF(N6="","",N6)</f>
        <v>3</v>
      </c>
      <c r="J7" s="115">
        <f>IF(M6="","",M6)</f>
        <v>6</v>
      </c>
      <c r="K7" s="245">
        <f>IF(O6="","",O6)</f>
      </c>
      <c r="L7" s="299"/>
      <c r="M7" s="300"/>
      <c r="N7" s="300"/>
      <c r="O7" s="301"/>
      <c r="P7" s="245" t="str">
        <f>IF(Q7="","",IF(Q7&gt;R7,"○","●"))</f>
        <v>●</v>
      </c>
      <c r="Q7" s="45">
        <v>3</v>
      </c>
      <c r="R7" s="40">
        <v>6</v>
      </c>
      <c r="S7" s="245"/>
      <c r="T7" s="45">
        <f>IF(D7="","",COUNTIF(D7:S7,"○"))</f>
        <v>1</v>
      </c>
      <c r="U7" s="40">
        <f>IF(D7="","",COUNTIF(D7:S7,"●"))</f>
        <v>2</v>
      </c>
      <c r="V7" s="239">
        <f>IF(E7="","",(E7+I7+M7+Q7)/(E7+F7+I7+J7+M7+N7+Q7+R7))*100</f>
        <v>44.44444444444444</v>
      </c>
      <c r="W7" s="240"/>
      <c r="X7" s="307">
        <f>IF(V7="","",RANK(V7,V5:W8))</f>
        <v>3</v>
      </c>
      <c r="Y7" s="308"/>
      <c r="Z7" s="15"/>
      <c r="AA7" s="15"/>
      <c r="AB7" s="13"/>
      <c r="AC7" s="230"/>
      <c r="AD7" s="192"/>
      <c r="AE7" s="11"/>
      <c r="AF7" s="11"/>
      <c r="AG7" s="11"/>
      <c r="AH7" s="331"/>
      <c r="AI7" s="331"/>
      <c r="AJ7" s="331"/>
    </row>
    <row r="8" spans="1:36" ht="22.5" customHeight="1">
      <c r="A8" s="2">
        <v>4</v>
      </c>
      <c r="B8" s="134" t="str">
        <f>IF(A8="","",VLOOKUP(A8,データ!$B$103:$D$148,2,FALSE))</f>
        <v>城尾　侑希</v>
      </c>
      <c r="C8" s="65" t="str">
        <f>IF(A8="","",VLOOKUP(A8,データ!$B$103:$D$148,3,FALSE))</f>
        <v>佐土原Ｊｒ</v>
      </c>
      <c r="D8" s="247" t="str">
        <f>IF(P5="","",IF(P5="○","●","○"))</f>
        <v>○</v>
      </c>
      <c r="E8" s="44">
        <f>IF(R5="","",R5)</f>
        <v>6</v>
      </c>
      <c r="F8" s="43">
        <f>IF(Q5="","",Q5)</f>
        <v>2</v>
      </c>
      <c r="G8" s="248">
        <f>IF(S5="","",S5)</f>
      </c>
      <c r="H8" s="248" t="str">
        <f>IF(P6="","",IF(P6="○","●","○"))</f>
        <v>●</v>
      </c>
      <c r="I8" s="44">
        <f>IF(R6="","",R6)</f>
        <v>4</v>
      </c>
      <c r="J8" s="43">
        <f>IF(Q6="","",Q6)</f>
        <v>6</v>
      </c>
      <c r="K8" s="127">
        <f>IF(S6="","",S6)</f>
      </c>
      <c r="L8" s="127" t="str">
        <f>IF(P7="","",IF(P7="○","●","○"))</f>
        <v>○</v>
      </c>
      <c r="M8" s="116">
        <f>IF(R7="","",R7)</f>
        <v>6</v>
      </c>
      <c r="N8" s="115">
        <f>IF(Q7="","",Q7)</f>
        <v>3</v>
      </c>
      <c r="O8" s="127">
        <f>IF(S7="","",S7)</f>
      </c>
      <c r="P8" s="299"/>
      <c r="Q8" s="300"/>
      <c r="R8" s="300"/>
      <c r="S8" s="301"/>
      <c r="T8" s="116">
        <f>IF(D8="","",COUNTIF(D8:S8,"○"))</f>
        <v>2</v>
      </c>
      <c r="U8" s="115">
        <f>IF(D8="","",COUNTIF(D8:S8,"●"))</f>
        <v>1</v>
      </c>
      <c r="V8" s="239">
        <f>IF(E8="","",(E8+I8+M8+Q8)/(E8+F8+I8+J8+M8+N8+Q8+R8))*100</f>
        <v>59.25925925925925</v>
      </c>
      <c r="W8" s="240"/>
      <c r="X8" s="243">
        <f>IF(V8="","",RANK(V8,V5:W8))</f>
        <v>2</v>
      </c>
      <c r="Y8" s="244"/>
      <c r="Z8" s="15"/>
      <c r="AA8" s="15"/>
      <c r="AB8" s="13"/>
      <c r="AC8" s="230"/>
      <c r="AD8" s="192"/>
      <c r="AE8" s="11"/>
      <c r="AF8" s="11"/>
      <c r="AG8" s="11"/>
      <c r="AH8" s="37"/>
      <c r="AI8" s="37"/>
      <c r="AJ8" s="37"/>
    </row>
    <row r="9" spans="1:36" ht="22.5" customHeight="1">
      <c r="A9" s="8"/>
      <c r="B9" s="16"/>
      <c r="C9" s="16"/>
      <c r="D9" s="16"/>
      <c r="E9" s="16"/>
      <c r="F9" s="16"/>
      <c r="G9" s="16"/>
      <c r="H9" s="16"/>
      <c r="I9" s="21"/>
      <c r="J9" s="21"/>
      <c r="K9" s="21"/>
      <c r="L9" s="21"/>
      <c r="M9" s="321"/>
      <c r="N9" s="320"/>
      <c r="O9" s="320"/>
      <c r="P9" s="320"/>
      <c r="Q9" s="320"/>
      <c r="R9" s="319"/>
      <c r="S9" s="320"/>
      <c r="T9" s="320"/>
      <c r="U9" s="320"/>
      <c r="V9" s="16"/>
      <c r="W9" s="16"/>
      <c r="X9" s="16"/>
      <c r="Y9" s="16"/>
      <c r="Z9" s="14"/>
      <c r="AA9" s="14"/>
      <c r="AB9" s="14"/>
      <c r="AC9" s="231"/>
      <c r="AD9" s="225" t="s">
        <v>372</v>
      </c>
      <c r="AE9" s="14"/>
      <c r="AF9" s="14"/>
      <c r="AH9" s="331"/>
      <c r="AI9" s="331"/>
      <c r="AJ9" s="331"/>
    </row>
    <row r="10" spans="1:32" ht="22.5" customHeight="1">
      <c r="A10" s="10" t="s">
        <v>55</v>
      </c>
      <c r="B10" s="27" t="s">
        <v>146</v>
      </c>
      <c r="C10" s="109" t="s">
        <v>145</v>
      </c>
      <c r="D10" s="303" t="str">
        <f>LEFT(B11,3)</f>
        <v>河野　</v>
      </c>
      <c r="E10" s="238"/>
      <c r="F10" s="238"/>
      <c r="G10" s="304"/>
      <c r="H10" s="238" t="str">
        <f>LEFT(B12,3)</f>
        <v>黒田　</v>
      </c>
      <c r="I10" s="238"/>
      <c r="J10" s="238"/>
      <c r="K10" s="304"/>
      <c r="L10" s="304" t="str">
        <f>LEFT(B13,3)</f>
        <v>藤岡　</v>
      </c>
      <c r="M10" s="304"/>
      <c r="N10" s="304"/>
      <c r="O10" s="304"/>
      <c r="P10" s="322" t="s">
        <v>156</v>
      </c>
      <c r="Q10" s="322"/>
      <c r="R10" s="243" t="s">
        <v>5</v>
      </c>
      <c r="S10" s="244"/>
      <c r="T10" s="243" t="s">
        <v>157</v>
      </c>
      <c r="U10" s="244"/>
      <c r="V10" s="16"/>
      <c r="W10" s="16"/>
      <c r="X10" s="16"/>
      <c r="Y10" s="16"/>
      <c r="Z10" s="11"/>
      <c r="AA10" s="11"/>
      <c r="AB10" s="11"/>
      <c r="AC10" s="171"/>
      <c r="AD10" s="63">
        <v>63</v>
      </c>
      <c r="AE10" s="207"/>
      <c r="AF10" s="8"/>
    </row>
    <row r="11" spans="1:32" ht="22.5" customHeight="1">
      <c r="A11" s="2">
        <v>5</v>
      </c>
      <c r="B11" s="3" t="str">
        <f>IF(A11="","",VLOOKUP(A11,データ!$B$103:$D$148,2,FALSE))</f>
        <v>河野　貴大</v>
      </c>
      <c r="C11" s="65" t="str">
        <f>IF(A11="","",VLOOKUP(A11,データ!$B$103:$D$148,3,FALSE))</f>
        <v>ライジングサンHJC</v>
      </c>
      <c r="D11" s="329"/>
      <c r="E11" s="317"/>
      <c r="F11" s="317"/>
      <c r="G11" s="318"/>
      <c r="H11" s="31" t="str">
        <f>IF(I11="","",IF(I11&gt;J11,"○","●"))</f>
        <v>○</v>
      </c>
      <c r="I11" s="57">
        <v>6</v>
      </c>
      <c r="J11" s="58">
        <v>3</v>
      </c>
      <c r="K11" s="58"/>
      <c r="L11" s="31" t="str">
        <f>IF(M11="","",IF(M11&gt;N11,"○","●"))</f>
        <v>○</v>
      </c>
      <c r="M11" s="57">
        <v>6</v>
      </c>
      <c r="N11" s="58">
        <v>0</v>
      </c>
      <c r="O11" s="58"/>
      <c r="P11" s="28">
        <f>IF(H11="","",COUNTIF(D11:O11,"○"))</f>
        <v>2</v>
      </c>
      <c r="Q11" s="26">
        <f>IF(H11="","",COUNTIF(D11:O11,"●"))</f>
        <v>0</v>
      </c>
      <c r="R11" s="239">
        <f>IF(I11="","",(E11+I11+M11)/(E11+F11+I11+J11+M11+N11))*100</f>
        <v>80</v>
      </c>
      <c r="S11" s="328"/>
      <c r="T11" s="271">
        <f>IF(R11="","",RANK(R11,R11:S13))</f>
        <v>1</v>
      </c>
      <c r="U11" s="238"/>
      <c r="V11" s="11"/>
      <c r="W11" s="251" t="s">
        <v>373</v>
      </c>
      <c r="X11" s="11"/>
      <c r="Y11" s="11"/>
      <c r="Z11" s="15"/>
      <c r="AA11" s="15"/>
      <c r="AB11" s="13"/>
      <c r="AC11" s="230"/>
      <c r="AD11" s="11"/>
      <c r="AE11" s="171"/>
      <c r="AF11" s="192"/>
    </row>
    <row r="12" spans="1:32" ht="22.5" customHeight="1">
      <c r="A12" s="2">
        <v>6</v>
      </c>
      <c r="B12" s="3" t="str">
        <f>IF(A12="","",VLOOKUP(A12,データ!$B$103:$D$148,2,FALSE))</f>
        <v>黒田　亮太</v>
      </c>
      <c r="C12" s="65" t="str">
        <f>IF(A12="","",VLOOKUP(A12,データ!$B$103:$D$148,3,FALSE))</f>
        <v>延岡ロイヤルＪｒ　</v>
      </c>
      <c r="D12" s="32" t="str">
        <f>IF(H11="","",IF(H11="○","●","○"))</f>
        <v>●</v>
      </c>
      <c r="E12" s="28">
        <f>IF(J11="","",J11)</f>
        <v>3</v>
      </c>
      <c r="F12" s="26">
        <f>IF(I11="","",I11)</f>
        <v>6</v>
      </c>
      <c r="G12" s="64">
        <f>IF(K11="","",K11)</f>
      </c>
      <c r="H12" s="316"/>
      <c r="I12" s="317"/>
      <c r="J12" s="317"/>
      <c r="K12" s="318"/>
      <c r="L12" s="33" t="str">
        <f>IF(M12="","",IF(M12&gt;N12,"○","●"))</f>
        <v>○</v>
      </c>
      <c r="M12" s="19">
        <v>6</v>
      </c>
      <c r="N12" s="53">
        <v>0</v>
      </c>
      <c r="O12" s="53"/>
      <c r="P12" s="28">
        <f>IF(D12="","",COUNTIF(D12:O12,"○"))</f>
        <v>1</v>
      </c>
      <c r="Q12" s="26">
        <f>IF(D12="","",COUNTIF(D12:O12,"●"))</f>
        <v>1</v>
      </c>
      <c r="R12" s="239">
        <f>IF(E12="","",(E12+I12+M12)/(E12+F12+I12+J12+M12+N12))*100</f>
        <v>60</v>
      </c>
      <c r="S12" s="328"/>
      <c r="T12" s="271">
        <f>IF(R12="","",RANK(R12,R11:S13))</f>
        <v>2</v>
      </c>
      <c r="U12" s="238"/>
      <c r="V12" s="63"/>
      <c r="W12" s="63"/>
      <c r="X12" s="63"/>
      <c r="Y12" s="63"/>
      <c r="Z12" s="232"/>
      <c r="AA12" s="15"/>
      <c r="AB12" s="13"/>
      <c r="AC12" s="230"/>
      <c r="AD12" s="11"/>
      <c r="AE12" s="171"/>
      <c r="AF12" s="192"/>
    </row>
    <row r="13" spans="1:32" ht="22.5" customHeight="1">
      <c r="A13" s="2">
        <v>7</v>
      </c>
      <c r="B13" s="134" t="str">
        <f>IF(A13="","",VLOOKUP(A13,データ!$B$103:$D$148,2,FALSE))</f>
        <v>藤岡　拳斗</v>
      </c>
      <c r="C13" s="65" t="str">
        <f>IF(A13="","",VLOOKUP(A13,データ!$B$103:$D$148,3,FALSE))</f>
        <v>飛江田グリーンＴＣ</v>
      </c>
      <c r="D13" s="32" t="str">
        <f>IF(L11="","",IF(L11="○","●","○"))</f>
        <v>●</v>
      </c>
      <c r="E13" s="28">
        <f>IF(N11="","",N11)</f>
        <v>0</v>
      </c>
      <c r="F13" s="26">
        <f>IF(M11="","",M11)</f>
        <v>6</v>
      </c>
      <c r="G13" s="64">
        <f>IF(O11="","",O11)</f>
      </c>
      <c r="H13" s="34" t="str">
        <f>IF(L12="","",IF(L12="○","●","○"))</f>
        <v>●</v>
      </c>
      <c r="I13" s="28">
        <f>IF(N12="","",N12)</f>
        <v>0</v>
      </c>
      <c r="J13" s="26">
        <f>IF(M12="","",M12)</f>
        <v>6</v>
      </c>
      <c r="K13" s="64">
        <f>IF(O12="","",O12)</f>
      </c>
      <c r="L13" s="316"/>
      <c r="M13" s="317"/>
      <c r="N13" s="317"/>
      <c r="O13" s="318"/>
      <c r="P13" s="28">
        <f>IF(D13="","",COUNTIF(D13:O13,"○"))</f>
        <v>0</v>
      </c>
      <c r="Q13" s="26">
        <f>IF(D13="","",COUNTIF(D13:O13,"●"))</f>
        <v>2</v>
      </c>
      <c r="R13" s="239">
        <f>IF(E13="","",(E13+I13+M13)/(E13+F13+I13+J13+M13+N13))*100</f>
        <v>0</v>
      </c>
      <c r="S13" s="328"/>
      <c r="T13" s="271">
        <f>IF(R13="","",RANK(R13,R11:S13))</f>
        <v>3</v>
      </c>
      <c r="U13" s="238"/>
      <c r="V13" s="11"/>
      <c r="W13" s="11"/>
      <c r="X13" s="11"/>
      <c r="Y13" s="11"/>
      <c r="Z13" s="233"/>
      <c r="AA13" s="253" t="s">
        <v>373</v>
      </c>
      <c r="AB13" s="226"/>
      <c r="AC13" s="235"/>
      <c r="AD13" s="11"/>
      <c r="AE13" s="171"/>
      <c r="AF13" s="8"/>
    </row>
    <row r="14" spans="1:32" ht="22.5" customHeight="1">
      <c r="A14" s="8"/>
      <c r="B14" s="6"/>
      <c r="C14" s="6"/>
      <c r="D14" s="16"/>
      <c r="E14" s="16"/>
      <c r="F14" s="16"/>
      <c r="G14" s="16"/>
      <c r="H14" s="16"/>
      <c r="I14" s="21"/>
      <c r="J14" s="21"/>
      <c r="K14" s="21"/>
      <c r="L14" s="21"/>
      <c r="M14" s="321"/>
      <c r="N14" s="320"/>
      <c r="O14" s="320"/>
      <c r="P14" s="320"/>
      <c r="Q14" s="320"/>
      <c r="R14" s="319"/>
      <c r="S14" s="320"/>
      <c r="T14" s="320"/>
      <c r="U14" s="320"/>
      <c r="V14" s="16"/>
      <c r="W14" s="16"/>
      <c r="X14" s="16"/>
      <c r="Y14" s="16"/>
      <c r="Z14" s="171"/>
      <c r="AA14" s="11">
        <v>62</v>
      </c>
      <c r="AB14" s="11"/>
      <c r="AC14" s="11"/>
      <c r="AD14" s="14"/>
      <c r="AE14" s="231"/>
      <c r="AF14" s="14"/>
    </row>
    <row r="15" spans="1:32" ht="22.5" customHeight="1">
      <c r="A15" s="10" t="s">
        <v>67</v>
      </c>
      <c r="B15" s="27" t="s">
        <v>146</v>
      </c>
      <c r="C15" s="109" t="s">
        <v>145</v>
      </c>
      <c r="D15" s="303" t="str">
        <f>LEFT(B16,3)</f>
        <v>新坂　</v>
      </c>
      <c r="E15" s="238"/>
      <c r="F15" s="238"/>
      <c r="G15" s="304"/>
      <c r="H15" s="238" t="str">
        <f>LEFT(B17,3)</f>
        <v>佐野　</v>
      </c>
      <c r="I15" s="238"/>
      <c r="J15" s="238"/>
      <c r="K15" s="304"/>
      <c r="L15" s="304" t="str">
        <f>LEFT(B18,3)</f>
        <v>久保崎</v>
      </c>
      <c r="M15" s="304"/>
      <c r="N15" s="304"/>
      <c r="O15" s="304"/>
      <c r="P15" s="322" t="s">
        <v>156</v>
      </c>
      <c r="Q15" s="322"/>
      <c r="R15" s="243" t="s">
        <v>5</v>
      </c>
      <c r="S15" s="244"/>
      <c r="T15" s="243" t="s">
        <v>157</v>
      </c>
      <c r="U15" s="244"/>
      <c r="V15" s="16"/>
      <c r="W15" s="16"/>
      <c r="X15" s="16"/>
      <c r="Y15" s="16"/>
      <c r="Z15" s="171"/>
      <c r="AA15" s="11"/>
      <c r="AB15" s="11"/>
      <c r="AC15" s="11"/>
      <c r="AD15" s="11"/>
      <c r="AE15" s="171"/>
      <c r="AF15" s="8"/>
    </row>
    <row r="16" spans="1:32" ht="22.5" customHeight="1">
      <c r="A16" s="2">
        <v>8</v>
      </c>
      <c r="B16" s="3" t="str">
        <f>IF(A16="","",VLOOKUP(A16,データ!$B$103:$D$148,2,FALSE))</f>
        <v>新坂　祐人　　</v>
      </c>
      <c r="C16" s="65" t="str">
        <f>IF(A16="","",VLOOKUP(A16,データ!$B$103:$D$148,3,FALSE))</f>
        <v>日南ＴＣJr</v>
      </c>
      <c r="D16" s="329"/>
      <c r="E16" s="317"/>
      <c r="F16" s="317"/>
      <c r="G16" s="318"/>
      <c r="H16" s="31" t="str">
        <f>IF(I16="","",IF(I16&gt;J16,"○","●"))</f>
        <v>○</v>
      </c>
      <c r="I16" s="57">
        <v>6</v>
      </c>
      <c r="J16" s="58">
        <v>0</v>
      </c>
      <c r="K16" s="58"/>
      <c r="L16" s="31" t="str">
        <f>IF(M16="","",IF(M16&gt;N16,"○","●"))</f>
        <v>○</v>
      </c>
      <c r="M16" s="57">
        <v>6</v>
      </c>
      <c r="N16" s="58">
        <v>2</v>
      </c>
      <c r="O16" s="58"/>
      <c r="P16" s="28">
        <f>IF(H16="","",COUNTIF(D16:O16,"○"))</f>
        <v>2</v>
      </c>
      <c r="Q16" s="26">
        <f>IF(H16="","",COUNTIF(D16:O16,"●"))</f>
        <v>0</v>
      </c>
      <c r="R16" s="239">
        <f>IF(I16="","",(E16+I16+M16)/(E16+F16+I16+J16+M16+N16))*100</f>
        <v>85.71428571428571</v>
      </c>
      <c r="S16" s="328"/>
      <c r="T16" s="271">
        <f>IF(R16="","",RANK(R16,R16:S18))</f>
        <v>1</v>
      </c>
      <c r="U16" s="238"/>
      <c r="V16" s="49"/>
      <c r="W16" s="252" t="s">
        <v>374</v>
      </c>
      <c r="X16" s="49"/>
      <c r="Y16" s="49"/>
      <c r="Z16" s="236"/>
      <c r="AA16" s="15"/>
      <c r="AB16" s="13"/>
      <c r="AC16" s="13"/>
      <c r="AD16" s="11"/>
      <c r="AE16" s="171"/>
      <c r="AF16" s="192"/>
    </row>
    <row r="17" spans="1:32" ht="22.5" customHeight="1">
      <c r="A17" s="2">
        <v>9</v>
      </c>
      <c r="B17" s="3" t="str">
        <f>IF(A17="","",VLOOKUP(A17,データ!$B$103:$D$148,2,FALSE))</f>
        <v>佐野　真太郎</v>
      </c>
      <c r="C17" s="65" t="str">
        <f>IF(A17="","",VLOOKUP(A17,データ!$B$103:$D$148,3,FALSE))</f>
        <v>イワキリＪｒ</v>
      </c>
      <c r="D17" s="32" t="str">
        <f>IF(H16="","",IF(H16="○","●","○"))</f>
        <v>●</v>
      </c>
      <c r="E17" s="28">
        <f>IF(J16="","",J16)</f>
        <v>0</v>
      </c>
      <c r="F17" s="26">
        <f>IF(I16="","",I16)</f>
        <v>6</v>
      </c>
      <c r="G17" s="64">
        <f>IF(K16="","",K16)</f>
      </c>
      <c r="H17" s="316"/>
      <c r="I17" s="317"/>
      <c r="J17" s="317"/>
      <c r="K17" s="318"/>
      <c r="L17" s="33" t="str">
        <f>IF(M17="","",IF(M17&gt;N17,"○","●"))</f>
        <v>●</v>
      </c>
      <c r="M17" s="19">
        <v>0</v>
      </c>
      <c r="N17" s="53">
        <v>6</v>
      </c>
      <c r="O17" s="53"/>
      <c r="P17" s="28">
        <f>IF(D17="","",COUNTIF(D17:O17,"○"))</f>
        <v>0</v>
      </c>
      <c r="Q17" s="26">
        <f>IF(D17="","",COUNTIF(D17:O17,"●"))</f>
        <v>2</v>
      </c>
      <c r="R17" s="239">
        <f>IF(E17="","",(E17+I17+M17)/(E17+F17+I17+J17+M17+N17))*100</f>
        <v>0</v>
      </c>
      <c r="S17" s="328"/>
      <c r="T17" s="271">
        <f>IF(R17="","",RANK(R17,R16:S18))</f>
        <v>3</v>
      </c>
      <c r="U17" s="238"/>
      <c r="V17" s="11"/>
      <c r="W17" s="11"/>
      <c r="X17" s="11"/>
      <c r="Y17" s="11"/>
      <c r="Z17" s="15"/>
      <c r="AA17" s="15"/>
      <c r="AB17" s="13"/>
      <c r="AC17" s="13"/>
      <c r="AD17" s="11"/>
      <c r="AE17" s="171"/>
      <c r="AF17" s="192"/>
    </row>
    <row r="18" spans="1:32" ht="22.5" customHeight="1">
      <c r="A18" s="2">
        <v>10</v>
      </c>
      <c r="B18" s="134" t="str">
        <f>IF(A18="","",VLOOKUP(A18,データ!$B$103:$D$148,2,FALSE))</f>
        <v>久保崎　俊平</v>
      </c>
      <c r="C18" s="65" t="str">
        <f>IF(A18="","",VLOOKUP(A18,データ!$B$103:$D$148,3,FALSE))</f>
        <v>サンタハウスJr</v>
      </c>
      <c r="D18" s="32" t="str">
        <f>IF(L16="","",IF(L16="○","●","○"))</f>
        <v>●</v>
      </c>
      <c r="E18" s="28">
        <f>IF(N16="","",N16)</f>
        <v>2</v>
      </c>
      <c r="F18" s="26">
        <f>IF(M16="","",M16)</f>
        <v>6</v>
      </c>
      <c r="G18" s="64">
        <f>IF(O16="","",O16)</f>
      </c>
      <c r="H18" s="34" t="str">
        <f>IF(L17="","",IF(L17="○","●","○"))</f>
        <v>○</v>
      </c>
      <c r="I18" s="28">
        <f>IF(N17="","",N17)</f>
        <v>6</v>
      </c>
      <c r="J18" s="26">
        <f>IF(M17="","",M17)</f>
        <v>0</v>
      </c>
      <c r="K18" s="64">
        <f>IF(O17="","",O17)</f>
      </c>
      <c r="L18" s="316"/>
      <c r="M18" s="317"/>
      <c r="N18" s="317"/>
      <c r="O18" s="318"/>
      <c r="P18" s="28">
        <f>IF(D18="","",COUNTIF(D18:O18,"○"))</f>
        <v>1</v>
      </c>
      <c r="Q18" s="26">
        <f>IF(D18="","",COUNTIF(D18:O18,"●"))</f>
        <v>1</v>
      </c>
      <c r="R18" s="239">
        <f>IF(E18="","",(E18+I18+M18)/(E18+F18+I18+J18+M18+N18))*100</f>
        <v>57.14285714285714</v>
      </c>
      <c r="S18" s="328"/>
      <c r="T18" s="271">
        <f>IF(R18="","",RANK(R18,R16:S18))</f>
        <v>2</v>
      </c>
      <c r="U18" s="238"/>
      <c r="V18" s="11"/>
      <c r="W18" s="11"/>
      <c r="X18" s="11"/>
      <c r="Y18" s="11"/>
      <c r="Z18" s="15"/>
      <c r="AA18" s="15"/>
      <c r="AB18" s="13"/>
      <c r="AC18" s="13"/>
      <c r="AD18" s="11"/>
      <c r="AE18" s="171"/>
      <c r="AF18" s="8"/>
    </row>
    <row r="19" spans="1:33" ht="22.5" customHeight="1">
      <c r="A19" s="8"/>
      <c r="B19" s="6"/>
      <c r="C19" s="6"/>
      <c r="D19" s="47"/>
      <c r="E19" s="16"/>
      <c r="F19" s="16"/>
      <c r="G19" s="47"/>
      <c r="H19" s="16"/>
      <c r="I19" s="21"/>
      <c r="J19" s="21"/>
      <c r="K19" s="21"/>
      <c r="L19" s="21"/>
      <c r="M19" s="21"/>
      <c r="N19" s="18"/>
      <c r="O19" s="18"/>
      <c r="P19" s="18"/>
      <c r="Q19" s="321"/>
      <c r="R19" s="321"/>
      <c r="S19" s="321"/>
      <c r="T19" s="321"/>
      <c r="U19" s="321"/>
      <c r="V19" s="330"/>
      <c r="W19" s="321"/>
      <c r="X19" s="321"/>
      <c r="Y19" s="321"/>
      <c r="Z19" s="15"/>
      <c r="AA19" s="15"/>
      <c r="AB19" s="13"/>
      <c r="AC19" s="13"/>
      <c r="AD19" s="14"/>
      <c r="AE19" s="231"/>
      <c r="AF19" s="225" t="s">
        <v>372</v>
      </c>
      <c r="AG19" s="208" t="s">
        <v>404</v>
      </c>
    </row>
    <row r="20" spans="1:32" ht="22.5" customHeight="1">
      <c r="A20" s="10" t="s">
        <v>69</v>
      </c>
      <c r="B20" s="27" t="s">
        <v>146</v>
      </c>
      <c r="C20" s="109" t="s">
        <v>145</v>
      </c>
      <c r="D20" s="303" t="str">
        <f>LEFT(B21,3)</f>
        <v>堂園健</v>
      </c>
      <c r="E20" s="238"/>
      <c r="F20" s="238"/>
      <c r="G20" s="304"/>
      <c r="H20" s="238" t="str">
        <f>LEFT(B22,3)</f>
        <v>児玉　</v>
      </c>
      <c r="I20" s="238"/>
      <c r="J20" s="238"/>
      <c r="K20" s="304"/>
      <c r="L20" s="304" t="str">
        <f>LEFT(B23,3)</f>
        <v>那須　</v>
      </c>
      <c r="M20" s="304"/>
      <c r="N20" s="304"/>
      <c r="O20" s="304"/>
      <c r="P20" s="322" t="s">
        <v>156</v>
      </c>
      <c r="Q20" s="322"/>
      <c r="R20" s="243" t="s">
        <v>5</v>
      </c>
      <c r="S20" s="244"/>
      <c r="T20" s="243" t="s">
        <v>157</v>
      </c>
      <c r="U20" s="244"/>
      <c r="V20" s="16"/>
      <c r="W20" s="16"/>
      <c r="X20" s="16"/>
      <c r="Y20" s="16"/>
      <c r="Z20" s="11"/>
      <c r="AA20" s="11"/>
      <c r="AB20" s="11"/>
      <c r="AC20" s="11"/>
      <c r="AD20" s="11"/>
      <c r="AE20" s="171"/>
      <c r="AF20" s="63">
        <v>63</v>
      </c>
    </row>
    <row r="21" spans="1:32" ht="22.5" customHeight="1">
      <c r="A21" s="25">
        <v>11</v>
      </c>
      <c r="B21" s="3" t="str">
        <f>IF(A21="","",VLOOKUP(A21,データ!$B$103:$D$148,2,FALSE))</f>
        <v>堂園健人</v>
      </c>
      <c r="C21" s="65" t="str">
        <f>IF(A21="","",VLOOKUP(A21,データ!$B$103:$D$148,3,FALSE))</f>
        <v>リザーブＪｒ</v>
      </c>
      <c r="D21" s="329"/>
      <c r="E21" s="317"/>
      <c r="F21" s="317"/>
      <c r="G21" s="318"/>
      <c r="H21" s="31" t="str">
        <f>IF(I21="","",IF(I21&gt;J21,"○","●"))</f>
        <v>○</v>
      </c>
      <c r="I21" s="57">
        <v>6</v>
      </c>
      <c r="J21" s="58">
        <v>2</v>
      </c>
      <c r="K21" s="58"/>
      <c r="L21" s="31" t="str">
        <f>IF(M21="","",IF(M21&gt;N21,"○","●"))</f>
        <v>○</v>
      </c>
      <c r="M21" s="57">
        <v>6</v>
      </c>
      <c r="N21" s="58">
        <v>0</v>
      </c>
      <c r="O21" s="58"/>
      <c r="P21" s="28">
        <f>IF(H21="","",COUNTIF(D21:O21,"○"))</f>
        <v>2</v>
      </c>
      <c r="Q21" s="26">
        <f>IF(H21="","",COUNTIF(D21:O21,"●"))</f>
        <v>0</v>
      </c>
      <c r="R21" s="239">
        <f>IF(I21="","",(E21+I21+M21)/(E21+F21+I21+J21+M21+N21))*100</f>
        <v>85.71428571428571</v>
      </c>
      <c r="S21" s="328"/>
      <c r="T21" s="271">
        <f>IF(R21="","",RANK(R21,R21:S23))</f>
        <v>1</v>
      </c>
      <c r="U21" s="238"/>
      <c r="V21" s="49"/>
      <c r="W21" s="252" t="s">
        <v>256</v>
      </c>
      <c r="X21" s="49"/>
      <c r="Y21" s="49"/>
      <c r="Z21" s="15"/>
      <c r="AA21" s="15"/>
      <c r="AB21" s="13"/>
      <c r="AC21" s="13"/>
      <c r="AD21" s="11"/>
      <c r="AE21" s="171"/>
      <c r="AF21" s="192"/>
    </row>
    <row r="22" spans="1:32" ht="22.5" customHeight="1">
      <c r="A22" s="25">
        <v>12</v>
      </c>
      <c r="B22" s="3" t="str">
        <f>IF(A22="","",VLOOKUP(A22,データ!$B$103:$D$148,2,FALSE))</f>
        <v>児玉　翼</v>
      </c>
      <c r="C22" s="65" t="str">
        <f>IF(A22="","",VLOOKUP(A22,データ!$B$103:$D$148,3,FALSE))</f>
        <v>イワキリＪｒ</v>
      </c>
      <c r="D22" s="32" t="str">
        <f>IF(H21="","",IF(H21="○","●","○"))</f>
        <v>●</v>
      </c>
      <c r="E22" s="28">
        <f>IF(J21="","",J21)</f>
        <v>2</v>
      </c>
      <c r="F22" s="26">
        <f>IF(I21="","",I21)</f>
        <v>6</v>
      </c>
      <c r="G22" s="64">
        <f>IF(K21="","",K21)</f>
      </c>
      <c r="H22" s="316"/>
      <c r="I22" s="317"/>
      <c r="J22" s="317"/>
      <c r="K22" s="318"/>
      <c r="L22" s="33" t="str">
        <f>IF(M22="","",IF(M22&gt;N22,"○","●"))</f>
        <v>●</v>
      </c>
      <c r="M22" s="19">
        <v>0</v>
      </c>
      <c r="N22" s="53">
        <v>6</v>
      </c>
      <c r="O22" s="53"/>
      <c r="P22" s="28">
        <f>IF(D22="","",COUNTIF(D22:O22,"○"))</f>
        <v>0</v>
      </c>
      <c r="Q22" s="26">
        <f>IF(D22="","",COUNTIF(D22:O22,"●"))</f>
        <v>2</v>
      </c>
      <c r="R22" s="239">
        <f>IF(E22="","",(E22+I22+M22)/(E22+F22+I22+J22+M22+N22))*100</f>
        <v>14.285714285714285</v>
      </c>
      <c r="S22" s="328"/>
      <c r="T22" s="271">
        <f>IF(R22="","",RANK(R22,R21:S23))</f>
        <v>3</v>
      </c>
      <c r="U22" s="238"/>
      <c r="V22" s="11"/>
      <c r="W22" s="11"/>
      <c r="X22" s="11"/>
      <c r="Y22" s="11"/>
      <c r="Z22" s="232"/>
      <c r="AA22" s="15"/>
      <c r="AB22" s="13"/>
      <c r="AC22" s="13"/>
      <c r="AD22" s="11"/>
      <c r="AE22" s="171"/>
      <c r="AF22" s="192"/>
    </row>
    <row r="23" spans="1:32" ht="22.5" customHeight="1">
      <c r="A23" s="23">
        <v>13</v>
      </c>
      <c r="B23" s="134" t="str">
        <f>IF(A23="","",VLOOKUP(A23,データ!$B$103:$D$148,2,FALSE))</f>
        <v>那須　啓太</v>
      </c>
      <c r="C23" s="65" t="str">
        <f>IF(A23="","",VLOOKUP(A23,データ!$B$103:$D$148,3,FALSE))</f>
        <v>清武Jr</v>
      </c>
      <c r="D23" s="32" t="str">
        <f>IF(L21="","",IF(L21="○","●","○"))</f>
        <v>●</v>
      </c>
      <c r="E23" s="28">
        <f>IF(N21="","",N21)</f>
        <v>0</v>
      </c>
      <c r="F23" s="26">
        <f>IF(M21="","",M21)</f>
        <v>6</v>
      </c>
      <c r="G23" s="64">
        <f>IF(O21="","",O21)</f>
      </c>
      <c r="H23" s="34" t="str">
        <f>IF(L22="","",IF(L22="○","●","○"))</f>
        <v>○</v>
      </c>
      <c r="I23" s="28">
        <f>IF(N22="","",N22)</f>
        <v>6</v>
      </c>
      <c r="J23" s="26">
        <f>IF(M22="","",M22)</f>
        <v>0</v>
      </c>
      <c r="K23" s="64">
        <f>IF(O22="","",O22)</f>
      </c>
      <c r="L23" s="316"/>
      <c r="M23" s="317"/>
      <c r="N23" s="317"/>
      <c r="O23" s="318"/>
      <c r="P23" s="28">
        <f>IF(D23="","",COUNTIF(D23:O23,"○"))</f>
        <v>1</v>
      </c>
      <c r="Q23" s="26">
        <f>IF(D23="","",COUNTIF(D23:O23,"●"))</f>
        <v>1</v>
      </c>
      <c r="R23" s="239">
        <f>IF(E23="","",(E23+I23+M23)/(E23+F23+I23+J23+M23+N23))*100</f>
        <v>50</v>
      </c>
      <c r="S23" s="328"/>
      <c r="T23" s="271">
        <f>IF(R23="","",RANK(R23,R21:S23))</f>
        <v>2</v>
      </c>
      <c r="U23" s="238"/>
      <c r="V23" s="11"/>
      <c r="W23" s="11"/>
      <c r="X23" s="11"/>
      <c r="Y23" s="11"/>
      <c r="Z23" s="233"/>
      <c r="AA23" s="15"/>
      <c r="AB23" s="13"/>
      <c r="AC23" s="13"/>
      <c r="AD23" s="11"/>
      <c r="AE23" s="171"/>
      <c r="AF23" s="8"/>
    </row>
    <row r="24" spans="1:32" ht="22.5" customHeight="1">
      <c r="A24" s="11"/>
      <c r="B24" s="6"/>
      <c r="C24" s="6"/>
      <c r="D24" s="36"/>
      <c r="E24" s="11"/>
      <c r="F24" s="11"/>
      <c r="G24" s="11"/>
      <c r="H24" s="36"/>
      <c r="I24" s="11"/>
      <c r="J24" s="11"/>
      <c r="K24" s="11"/>
      <c r="L24" s="16"/>
      <c r="M24" s="16"/>
      <c r="N24" s="16"/>
      <c r="O24" s="16"/>
      <c r="P24" s="11"/>
      <c r="Q24" s="11"/>
      <c r="R24" s="192"/>
      <c r="S24" s="192"/>
      <c r="T24" s="11"/>
      <c r="U24" s="11"/>
      <c r="V24" s="11"/>
      <c r="W24" s="11"/>
      <c r="X24" s="11"/>
      <c r="Y24" s="11"/>
      <c r="Z24" s="233"/>
      <c r="AA24" s="252" t="s">
        <v>256</v>
      </c>
      <c r="AB24" s="13"/>
      <c r="AC24" s="13"/>
      <c r="AD24" s="14"/>
      <c r="AE24" s="231"/>
      <c r="AF24" s="14"/>
    </row>
    <row r="25" spans="1:32" ht="22.5" customHeight="1">
      <c r="A25" s="16"/>
      <c r="B25" s="6"/>
      <c r="C25" s="6"/>
      <c r="D25" s="16"/>
      <c r="E25" s="16"/>
      <c r="F25" s="16"/>
      <c r="G25" s="16"/>
      <c r="H25" s="16"/>
      <c r="I25" s="16"/>
      <c r="J25" s="21"/>
      <c r="K25" s="21"/>
      <c r="L25" s="21"/>
      <c r="M25" s="321"/>
      <c r="N25" s="320"/>
      <c r="O25" s="320"/>
      <c r="P25" s="320"/>
      <c r="Q25" s="320"/>
      <c r="R25" s="319"/>
      <c r="S25" s="320"/>
      <c r="T25" s="320"/>
      <c r="U25" s="320"/>
      <c r="V25" s="16"/>
      <c r="W25" s="16"/>
      <c r="X25" s="16"/>
      <c r="Y25" s="16"/>
      <c r="Z25" s="171"/>
      <c r="AA25" s="63">
        <v>75</v>
      </c>
      <c r="AB25" s="63"/>
      <c r="AC25" s="207"/>
      <c r="AD25" s="11"/>
      <c r="AE25" s="171"/>
      <c r="AF25" s="8"/>
    </row>
    <row r="26" spans="1:32" ht="22.5" customHeight="1">
      <c r="A26" s="10" t="s">
        <v>66</v>
      </c>
      <c r="B26" s="27" t="s">
        <v>146</v>
      </c>
      <c r="C26" s="109" t="s">
        <v>145</v>
      </c>
      <c r="D26" s="303" t="str">
        <f>LEFT(B27,3)</f>
        <v>牛島　</v>
      </c>
      <c r="E26" s="238"/>
      <c r="F26" s="238"/>
      <c r="G26" s="304"/>
      <c r="H26" s="238" t="str">
        <f>LEFT(B28,3)</f>
        <v>今隈　</v>
      </c>
      <c r="I26" s="238"/>
      <c r="J26" s="238"/>
      <c r="K26" s="304"/>
      <c r="L26" s="304" t="str">
        <f>LEFT(B29,3)</f>
        <v>安楽　</v>
      </c>
      <c r="M26" s="304"/>
      <c r="N26" s="304"/>
      <c r="O26" s="304"/>
      <c r="P26" s="322" t="s">
        <v>156</v>
      </c>
      <c r="Q26" s="322"/>
      <c r="R26" s="243" t="s">
        <v>5</v>
      </c>
      <c r="S26" s="244"/>
      <c r="T26" s="243" t="s">
        <v>157</v>
      </c>
      <c r="U26" s="244"/>
      <c r="V26" s="16"/>
      <c r="W26" s="16"/>
      <c r="X26" s="16"/>
      <c r="Y26" s="16"/>
      <c r="Z26" s="233"/>
      <c r="AA26" s="15"/>
      <c r="AB26" s="13"/>
      <c r="AC26" s="230"/>
      <c r="AD26" s="11"/>
      <c r="AE26" s="171"/>
      <c r="AF26" s="192"/>
    </row>
    <row r="27" spans="1:32" ht="22.5" customHeight="1">
      <c r="A27" s="2">
        <v>14</v>
      </c>
      <c r="B27" s="134" t="str">
        <f>IF(A27="","",VLOOKUP(A27,データ!$B$103:$D$148,2,FALSE))</f>
        <v>牛島　輝</v>
      </c>
      <c r="C27" s="65" t="str">
        <f>IF(A27="","",VLOOKUP(A27,データ!$B$103:$D$148,3,FALSE))</f>
        <v>延岡ロイヤルＪｒ　</v>
      </c>
      <c r="D27" s="329"/>
      <c r="E27" s="317"/>
      <c r="F27" s="317"/>
      <c r="G27" s="318"/>
      <c r="H27" s="31" t="str">
        <f>IF(I27="","",IF(I27&gt;J27,"○","●"))</f>
        <v>●</v>
      </c>
      <c r="I27" s="57">
        <v>4</v>
      </c>
      <c r="J27" s="58">
        <v>6</v>
      </c>
      <c r="K27" s="58"/>
      <c r="L27" s="31" t="str">
        <f>IF(M27="","",IF(M27&gt;N27,"○","●"))</f>
        <v>●</v>
      </c>
      <c r="M27" s="57">
        <v>1</v>
      </c>
      <c r="N27" s="58">
        <v>6</v>
      </c>
      <c r="O27" s="58"/>
      <c r="P27" s="28">
        <f>IF(H27="","",COUNTIF(D27:O27,"○"))</f>
        <v>0</v>
      </c>
      <c r="Q27" s="26">
        <f>IF(H27="","",COUNTIF(D27:O27,"●"))</f>
        <v>2</v>
      </c>
      <c r="R27" s="239">
        <f>IF(I27="","",(E27+I27+M27)/(E27+F27+I27+J27+M27+N27))*100</f>
        <v>29.411764705882355</v>
      </c>
      <c r="S27" s="328"/>
      <c r="T27" s="271">
        <f>IF(R27="","",RANK(R27,R27:S29))</f>
        <v>3</v>
      </c>
      <c r="U27" s="238"/>
      <c r="V27" s="49"/>
      <c r="W27" s="252" t="s">
        <v>375</v>
      </c>
      <c r="X27" s="49"/>
      <c r="Y27" s="49"/>
      <c r="Z27" s="236"/>
      <c r="AA27" s="15"/>
      <c r="AB27" s="13"/>
      <c r="AC27" s="230"/>
      <c r="AD27" s="11"/>
      <c r="AE27" s="171"/>
      <c r="AF27" s="192"/>
    </row>
    <row r="28" spans="1:32" ht="22.5" customHeight="1">
      <c r="A28" s="2">
        <v>15</v>
      </c>
      <c r="B28" s="134" t="str">
        <f>IF(A28="","",VLOOKUP(A28,データ!$B$103:$D$148,2,FALSE))</f>
        <v>今隈　立人</v>
      </c>
      <c r="C28" s="65" t="str">
        <f>IF(A28="","",VLOOKUP(A28,データ!$B$103:$D$148,3,FALSE))</f>
        <v>イワキリＪｒ</v>
      </c>
      <c r="D28" s="32" t="str">
        <f>IF(H27="","",IF(H27="○","●","○"))</f>
        <v>○</v>
      </c>
      <c r="E28" s="28">
        <f>IF(J27="","",J27)</f>
        <v>6</v>
      </c>
      <c r="F28" s="26">
        <f>IF(I27="","",I27)</f>
        <v>4</v>
      </c>
      <c r="G28" s="64">
        <f>IF(K27="","",K27)</f>
      </c>
      <c r="H28" s="316"/>
      <c r="I28" s="317"/>
      <c r="J28" s="317"/>
      <c r="K28" s="318"/>
      <c r="L28" s="33" t="str">
        <f>IF(M28="","",IF(M28&gt;N28,"○","●"))</f>
        <v>●</v>
      </c>
      <c r="M28" s="19">
        <v>0</v>
      </c>
      <c r="N28" s="53">
        <v>6</v>
      </c>
      <c r="O28" s="53"/>
      <c r="P28" s="28">
        <f>IF(D28="","",COUNTIF(D28:O28,"○"))</f>
        <v>1</v>
      </c>
      <c r="Q28" s="26">
        <f>IF(D28="","",COUNTIF(D28:O28,"●"))</f>
        <v>1</v>
      </c>
      <c r="R28" s="239">
        <f>IF(E28="","",(E28+I28+M28)/(E28+F28+I28+J28+M28+N28))*100</f>
        <v>37.5</v>
      </c>
      <c r="S28" s="328"/>
      <c r="T28" s="271">
        <f>IF(R28="","",RANK(R28,R27:S29))</f>
        <v>2</v>
      </c>
      <c r="U28" s="238"/>
      <c r="V28" s="11"/>
      <c r="W28" s="11"/>
      <c r="X28" s="11"/>
      <c r="Y28" s="11"/>
      <c r="Z28" s="15"/>
      <c r="AA28" s="15"/>
      <c r="AB28" s="13"/>
      <c r="AC28" s="171"/>
      <c r="AD28" s="225" t="s">
        <v>371</v>
      </c>
      <c r="AE28" s="205"/>
      <c r="AF28" s="8"/>
    </row>
    <row r="29" spans="1:32" ht="22.5" customHeight="1">
      <c r="A29" s="2">
        <v>16</v>
      </c>
      <c r="B29" s="134" t="str">
        <f>IF(A29="","",VLOOKUP(A29,データ!$B$103:$D$148,2,FALSE))</f>
        <v>安楽　亮佑</v>
      </c>
      <c r="C29" s="65" t="str">
        <f>IF(A29="","",VLOOKUP(A29,データ!$B$103:$D$148,3,FALSE))</f>
        <v>日南ＴＣJr</v>
      </c>
      <c r="D29" s="32" t="str">
        <f>IF(L27="","",IF(L27="○","●","○"))</f>
        <v>○</v>
      </c>
      <c r="E29" s="28">
        <f>IF(N27="","",N27)</f>
        <v>6</v>
      </c>
      <c r="F29" s="26">
        <f>IF(M27="","",M27)</f>
        <v>1</v>
      </c>
      <c r="G29" s="64">
        <f>IF(O27="","",O27)</f>
      </c>
      <c r="H29" s="34" t="str">
        <f>IF(L28="","",IF(L28="○","●","○"))</f>
        <v>○</v>
      </c>
      <c r="I29" s="28">
        <f>IF(N28="","",N28)</f>
        <v>6</v>
      </c>
      <c r="J29" s="26">
        <f>IF(M28="","",M28)</f>
        <v>0</v>
      </c>
      <c r="K29" s="64">
        <f>IF(O28="","",O28)</f>
      </c>
      <c r="L29" s="316"/>
      <c r="M29" s="317"/>
      <c r="N29" s="317"/>
      <c r="O29" s="318"/>
      <c r="P29" s="28">
        <f>IF(D29="","",COUNTIF(D29:O29,"○"))</f>
        <v>2</v>
      </c>
      <c r="Q29" s="26">
        <f>IF(D29="","",COUNTIF(D29:O29,"●"))</f>
        <v>0</v>
      </c>
      <c r="R29" s="239">
        <f>IF(E29="","",(E29+I29+M29)/(E29+F29+I29+J29+M29+N29))*100</f>
        <v>92.3076923076923</v>
      </c>
      <c r="S29" s="328"/>
      <c r="T29" s="271">
        <f>IF(R29="","",RANK(R29,R27:S29))</f>
        <v>1</v>
      </c>
      <c r="U29" s="238"/>
      <c r="V29" s="11"/>
      <c r="W29" s="11"/>
      <c r="X29" s="11"/>
      <c r="Y29" s="11"/>
      <c r="Z29" s="15"/>
      <c r="AA29" s="15"/>
      <c r="AB29" s="13"/>
      <c r="AC29" s="230"/>
      <c r="AD29" s="11">
        <v>64</v>
      </c>
      <c r="AE29" s="11"/>
      <c r="AF29" s="192"/>
    </row>
    <row r="30" spans="1:30" ht="22.5" customHeight="1">
      <c r="A30" s="22"/>
      <c r="B30" s="6"/>
      <c r="C30" s="6"/>
      <c r="D30" s="16"/>
      <c r="E30" s="16"/>
      <c r="F30" s="16"/>
      <c r="G30" s="16"/>
      <c r="H30" s="16"/>
      <c r="I30" s="21"/>
      <c r="J30" s="21"/>
      <c r="K30" s="21"/>
      <c r="L30" s="21"/>
      <c r="M30" s="321"/>
      <c r="N30" s="320"/>
      <c r="O30" s="320"/>
      <c r="P30" s="320"/>
      <c r="Q30" s="320"/>
      <c r="R30" s="319"/>
      <c r="S30" s="320"/>
      <c r="T30" s="320"/>
      <c r="U30" s="320"/>
      <c r="V30" s="16"/>
      <c r="W30" s="16"/>
      <c r="X30" s="16"/>
      <c r="Y30" s="16"/>
      <c r="Z30" s="11"/>
      <c r="AA30" s="11"/>
      <c r="AB30" s="11"/>
      <c r="AD30" s="249"/>
    </row>
    <row r="31" spans="1:30" ht="22.5" customHeight="1">
      <c r="A31" s="10" t="s">
        <v>59</v>
      </c>
      <c r="B31" s="27" t="s">
        <v>146</v>
      </c>
      <c r="C31" s="109" t="s">
        <v>145</v>
      </c>
      <c r="D31" s="303" t="str">
        <f>LEFT(B32,3)</f>
        <v>黒木　</v>
      </c>
      <c r="E31" s="238"/>
      <c r="F31" s="238"/>
      <c r="G31" s="304"/>
      <c r="H31" s="238" t="str">
        <f>LEFT(B33,3)</f>
        <v>矢野　</v>
      </c>
      <c r="I31" s="238"/>
      <c r="J31" s="238"/>
      <c r="K31" s="304"/>
      <c r="L31" s="271" t="str">
        <f>LEFT(B34,3)</f>
        <v>久保崎</v>
      </c>
      <c r="M31" s="242"/>
      <c r="N31" s="242"/>
      <c r="O31" s="238"/>
      <c r="P31" s="243" t="str">
        <f>LEFT(B35,3)</f>
        <v>北岩　</v>
      </c>
      <c r="Q31" s="302"/>
      <c r="R31" s="302"/>
      <c r="S31" s="244"/>
      <c r="T31" s="243" t="s">
        <v>156</v>
      </c>
      <c r="U31" s="244"/>
      <c r="V31" s="243" t="s">
        <v>5</v>
      </c>
      <c r="W31" s="244"/>
      <c r="X31" s="306" t="s">
        <v>157</v>
      </c>
      <c r="Y31" s="306"/>
      <c r="Z31" s="15"/>
      <c r="AA31" s="15"/>
      <c r="AB31" s="13"/>
      <c r="AD31" s="249"/>
    </row>
    <row r="32" spans="1:33" ht="22.5" customHeight="1">
      <c r="A32" s="2">
        <v>17</v>
      </c>
      <c r="B32" s="3" t="str">
        <f>IF(A32="","",VLOOKUP(A32,データ!$B$103:$D$148,2,FALSE))</f>
        <v>黒木　真理也</v>
      </c>
      <c r="C32" s="250" t="str">
        <f>IF(A32="","",VLOOKUP(A32,データ!$B$103:$D$148,3,FALSE))</f>
        <v>イワキリＪｒ</v>
      </c>
      <c r="D32" s="324"/>
      <c r="E32" s="325"/>
      <c r="F32" s="325"/>
      <c r="G32" s="326"/>
      <c r="H32" s="245" t="str">
        <f>IF(I32="","",IF(I32&gt;J32,"○","●"))</f>
        <v>○</v>
      </c>
      <c r="I32" s="45">
        <v>6</v>
      </c>
      <c r="J32" s="40">
        <v>1</v>
      </c>
      <c r="K32" s="245"/>
      <c r="L32" s="245" t="str">
        <f>IF(M32="","",IF(M32&gt;N32,"○","●"))</f>
        <v>○</v>
      </c>
      <c r="M32" s="45">
        <v>6</v>
      </c>
      <c r="N32" s="40">
        <v>3</v>
      </c>
      <c r="O32" s="245"/>
      <c r="P32" s="245" t="str">
        <f>IF(Q32="","",IF(Q32&gt;R32,"○","●"))</f>
        <v>●</v>
      </c>
      <c r="Q32" s="45">
        <v>1</v>
      </c>
      <c r="R32" s="40">
        <v>6</v>
      </c>
      <c r="S32" s="245"/>
      <c r="T32" s="45">
        <f>IF(H32="","",COUNTIF(D32:S32,"○"))</f>
        <v>2</v>
      </c>
      <c r="U32" s="40">
        <f>IF(H32="","",COUNTIF(D32:S32,"●"))</f>
        <v>1</v>
      </c>
      <c r="V32" s="239">
        <f>IF(I32="","",(E32+I32+M32+Q32)/(E32+F32+I32+J32+M32+N32+Q32+R32))*100</f>
        <v>56.52173913043478</v>
      </c>
      <c r="W32" s="240"/>
      <c r="X32" s="307">
        <f>IF(V32="","",RANK(V32,V32:W35))</f>
        <v>2</v>
      </c>
      <c r="Y32" s="308"/>
      <c r="Z32" s="234"/>
      <c r="AA32" s="225" t="s">
        <v>371</v>
      </c>
      <c r="AB32" s="226"/>
      <c r="AC32" s="235"/>
      <c r="AD32" s="11"/>
      <c r="AE32" s="11"/>
      <c r="AF32" s="11"/>
      <c r="AG32" s="192"/>
    </row>
    <row r="33" spans="1:33" ht="22.5" customHeight="1">
      <c r="A33" s="2">
        <v>18</v>
      </c>
      <c r="B33" s="3" t="str">
        <f>IF(A33="","",VLOOKUP(A33,データ!$B$103:$D$148,2,FALSE))</f>
        <v>矢野　佑紀</v>
      </c>
      <c r="C33" s="250" t="str">
        <f>IF(A33="","",VLOOKUP(A33,データ!$B$103:$D$148,3,FALSE))</f>
        <v>飛江田グリーンＴＣ</v>
      </c>
      <c r="D33" s="246" t="str">
        <f>IF(H32="","",IF(H32="○","●","○"))</f>
        <v>●</v>
      </c>
      <c r="E33" s="45">
        <f>IF(J32="","",J32)</f>
        <v>1</v>
      </c>
      <c r="F33" s="40">
        <f>IF(I32="","",I32)</f>
        <v>6</v>
      </c>
      <c r="G33" s="245">
        <f>IF(K32="","",K32)</f>
      </c>
      <c r="H33" s="327"/>
      <c r="I33" s="325"/>
      <c r="J33" s="325"/>
      <c r="K33" s="326"/>
      <c r="L33" s="245" t="str">
        <f>IF(M33="","",IF(M33&gt;N33,"○","●"))</f>
        <v>●</v>
      </c>
      <c r="M33" s="45">
        <v>0</v>
      </c>
      <c r="N33" s="40">
        <v>6</v>
      </c>
      <c r="O33" s="245"/>
      <c r="P33" s="245" t="str">
        <f>IF(Q33="","",IF(Q33&gt;R33,"○","●"))</f>
        <v>●</v>
      </c>
      <c r="Q33" s="45">
        <v>0</v>
      </c>
      <c r="R33" s="40">
        <v>6</v>
      </c>
      <c r="S33" s="245"/>
      <c r="T33" s="45">
        <f>IF(D33="","",COUNTIF(D33:S33,"○"))</f>
        <v>0</v>
      </c>
      <c r="U33" s="40">
        <f>IF(D33="","",COUNTIF(D33:S33,"●"))</f>
        <v>3</v>
      </c>
      <c r="V33" s="239">
        <f>IF(E33="","",(E33+M33+Q33)/(E33+F33+M33+N33+Q33+R33))*100</f>
        <v>5.263157894736842</v>
      </c>
      <c r="W33" s="240"/>
      <c r="X33" s="307">
        <f>IF(V33="","",RANK(V33,V32:W35))</f>
        <v>4</v>
      </c>
      <c r="Y33" s="308"/>
      <c r="Z33" s="9"/>
      <c r="AA33" s="9"/>
      <c r="AB33" s="11"/>
      <c r="AC33" s="11"/>
      <c r="AD33" s="11"/>
      <c r="AE33" s="11"/>
      <c r="AF33" s="11"/>
      <c r="AG33" s="8"/>
    </row>
    <row r="34" spans="1:33" ht="22.5" customHeight="1">
      <c r="A34" s="2">
        <v>19</v>
      </c>
      <c r="B34" s="3" t="str">
        <f>IF(A34="","",VLOOKUP(A34,データ!$B$103:$D$148,2,FALSE))</f>
        <v>久保崎　翔太</v>
      </c>
      <c r="C34" s="250" t="str">
        <f>IF(A34="","",VLOOKUP(A34,データ!$B$103:$D$148,3,FALSE))</f>
        <v>サンタハウスJr</v>
      </c>
      <c r="D34" s="246" t="str">
        <f>IF(L32="","",IF(L32="○","●","○"))</f>
        <v>●</v>
      </c>
      <c r="E34" s="116">
        <f>IF(N32="","",N32)</f>
        <v>3</v>
      </c>
      <c r="F34" s="115">
        <f>IF(M32="","",M32)</f>
        <v>6</v>
      </c>
      <c r="G34" s="127">
        <f>IF(O32="","",O32)</f>
      </c>
      <c r="H34" s="127" t="str">
        <f>IF(L33="","",IF(L33="○","●","○"))</f>
        <v>○</v>
      </c>
      <c r="I34" s="116">
        <f>IF(N33="","",N33)</f>
        <v>6</v>
      </c>
      <c r="J34" s="115">
        <f>IF(M33="","",M33)</f>
        <v>0</v>
      </c>
      <c r="K34" s="245">
        <f>IF(O33="","",O33)</f>
      </c>
      <c r="L34" s="299"/>
      <c r="M34" s="300"/>
      <c r="N34" s="300"/>
      <c r="O34" s="301"/>
      <c r="P34" s="245" t="str">
        <f>IF(Q34="","",IF(Q34&gt;R34,"○","●"))</f>
        <v>●</v>
      </c>
      <c r="Q34" s="45">
        <v>0</v>
      </c>
      <c r="R34" s="40">
        <v>6</v>
      </c>
      <c r="S34" s="245"/>
      <c r="T34" s="45">
        <f>IF(D34="","",COUNTIF(D34:S34,"○"))</f>
        <v>1</v>
      </c>
      <c r="U34" s="40">
        <f>IF(D34="","",COUNTIF(D34:S34,"●"))</f>
        <v>2</v>
      </c>
      <c r="V34" s="239">
        <f>IF(E34="","",(E34+I34+M34+Q34)/(E34+F34+I34+J34+M34+N34+Q34+R34))*100</f>
        <v>42.857142857142854</v>
      </c>
      <c r="W34" s="240"/>
      <c r="X34" s="307">
        <f>IF(V34="","",RANK(V34,V32:W35))</f>
        <v>3</v>
      </c>
      <c r="Y34" s="308"/>
      <c r="Z34" s="9"/>
      <c r="AA34" s="9"/>
      <c r="AD34" s="11"/>
      <c r="AE34" s="11"/>
      <c r="AF34" s="11"/>
      <c r="AG34" s="8"/>
    </row>
    <row r="35" spans="1:36" ht="22.5" customHeight="1">
      <c r="A35" s="2">
        <v>20</v>
      </c>
      <c r="B35" s="4" t="str">
        <f>IF(A35="","",VLOOKUP(A35,データ!$B$103:$D$148,2,FALSE))</f>
        <v>北岩　寛大</v>
      </c>
      <c r="C35" s="250" t="str">
        <f>IF(A35="","",VLOOKUP(A35,データ!$B$103:$D$148,3,FALSE))</f>
        <v>延岡ロイヤルＪｒ　</v>
      </c>
      <c r="D35" s="247" t="str">
        <f>IF(P32="","",IF(P32="○","●","○"))</f>
        <v>○</v>
      </c>
      <c r="E35" s="44">
        <f>IF(R32="","",R32)</f>
        <v>6</v>
      </c>
      <c r="F35" s="43">
        <f>IF(Q32="","",Q32)</f>
        <v>1</v>
      </c>
      <c r="G35" s="248">
        <f>IF(S32="","",S32)</f>
      </c>
      <c r="H35" s="248" t="str">
        <f>IF(P33="","",IF(P33="○","●","○"))</f>
        <v>○</v>
      </c>
      <c r="I35" s="44">
        <f>IF(R33="","",R33)</f>
        <v>6</v>
      </c>
      <c r="J35" s="43">
        <f>IF(Q33="","",Q33)</f>
        <v>0</v>
      </c>
      <c r="K35" s="127">
        <f>IF(S33="","",S33)</f>
      </c>
      <c r="L35" s="127" t="str">
        <f>IF(P34="","",IF(P34="○","●","○"))</f>
        <v>○</v>
      </c>
      <c r="M35" s="116">
        <f>IF(R34="","",R34)</f>
        <v>6</v>
      </c>
      <c r="N35" s="115">
        <f>IF(Q34="","",Q34)</f>
        <v>0</v>
      </c>
      <c r="O35" s="127">
        <f>IF(S34="","",S34)</f>
      </c>
      <c r="P35" s="299"/>
      <c r="Q35" s="300"/>
      <c r="R35" s="300"/>
      <c r="S35" s="301"/>
      <c r="T35" s="116">
        <f>IF(D35="","",COUNTIF(D35:S35,"○"))</f>
        <v>3</v>
      </c>
      <c r="U35" s="115">
        <f>IF(D35="","",COUNTIF(D35:S35,"●"))</f>
        <v>0</v>
      </c>
      <c r="V35" s="239">
        <f>IF(E35="","",(E35+I35+M35+Q35)/(E35+F35+I35+J35+M35+N35+Q35+R35))*100</f>
        <v>94.73684210526315</v>
      </c>
      <c r="W35" s="240"/>
      <c r="X35" s="243">
        <f>IF(V35="","",RANK(V35,V32:W35))</f>
        <v>1</v>
      </c>
      <c r="Y35" s="244"/>
      <c r="Z35" s="9"/>
      <c r="AA35" s="9"/>
      <c r="AD35" s="11"/>
      <c r="AE35" s="11"/>
      <c r="AF35" s="11"/>
      <c r="AG35" s="11"/>
      <c r="AH35" s="323"/>
      <c r="AI35" s="323"/>
      <c r="AJ35" s="323"/>
    </row>
    <row r="36" s="9" customFormat="1" ht="22.5" customHeight="1"/>
    <row r="37" s="9" customFormat="1" ht="22.5" customHeight="1"/>
    <row r="38" s="9" customFormat="1" ht="22.5" customHeight="1"/>
    <row r="39" s="9" customFormat="1" ht="22.5" customHeight="1"/>
    <row r="40" spans="1:33" ht="19.5" customHeight="1">
      <c r="A40" s="11"/>
      <c r="B40" s="6"/>
      <c r="C40" s="7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31"/>
      <c r="AA40" s="131"/>
      <c r="AB40" s="131"/>
      <c r="AC40" s="131"/>
      <c r="AD40" s="131"/>
      <c r="AE40" s="131"/>
      <c r="AF40" s="237"/>
      <c r="AG40" s="237"/>
    </row>
    <row r="41" spans="1:33" ht="28.5" customHeight="1">
      <c r="A41" s="35" t="s">
        <v>134</v>
      </c>
      <c r="D41" s="191" t="s">
        <v>79</v>
      </c>
      <c r="Z41" s="22"/>
      <c r="AA41" s="22"/>
      <c r="AB41" s="22"/>
      <c r="AC41" s="22"/>
      <c r="AD41" s="22"/>
      <c r="AE41" s="22"/>
      <c r="AF41" s="22"/>
      <c r="AG41" s="22"/>
    </row>
    <row r="42" spans="26:33" ht="19.5" customHeight="1">
      <c r="Z42" s="22"/>
      <c r="AA42" s="22"/>
      <c r="AB42" s="22"/>
      <c r="AC42" s="22"/>
      <c r="AD42" s="22"/>
      <c r="AE42" s="22"/>
      <c r="AF42" s="22"/>
      <c r="AG42" s="22"/>
    </row>
    <row r="43" spans="1:33" ht="21.7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314"/>
      <c r="S43" s="314"/>
      <c r="T43" s="314"/>
      <c r="U43" s="314"/>
      <c r="V43" s="314"/>
      <c r="W43" s="313"/>
      <c r="X43" s="314"/>
      <c r="Y43" s="314"/>
      <c r="Z43" s="22"/>
      <c r="AA43" s="22"/>
      <c r="AB43" s="22"/>
      <c r="AC43" s="22"/>
      <c r="AD43" s="22"/>
      <c r="AE43" s="22"/>
      <c r="AF43" s="22"/>
      <c r="AG43" s="22"/>
    </row>
    <row r="44" spans="1:33" ht="21.75" customHeight="1">
      <c r="A44" s="52" t="s">
        <v>54</v>
      </c>
      <c r="B44" s="19" t="s">
        <v>129</v>
      </c>
      <c r="C44" s="52" t="s">
        <v>4</v>
      </c>
      <c r="D44" s="303" t="str">
        <f>LEFT(B45,3)</f>
        <v>吉嶺　</v>
      </c>
      <c r="E44" s="238"/>
      <c r="F44" s="238"/>
      <c r="G44" s="304"/>
      <c r="H44" s="238" t="str">
        <f>LEFT(B46,3)</f>
        <v>野口　</v>
      </c>
      <c r="I44" s="238"/>
      <c r="J44" s="238"/>
      <c r="K44" s="304"/>
      <c r="L44" s="304" t="str">
        <f>LEFT(B47,3)</f>
        <v>矢野　</v>
      </c>
      <c r="M44" s="304"/>
      <c r="N44" s="304"/>
      <c r="O44" s="304"/>
      <c r="P44" s="243" t="str">
        <f>LEFT(B48,3)</f>
        <v>猪野　</v>
      </c>
      <c r="Q44" s="302"/>
      <c r="R44" s="302"/>
      <c r="S44" s="244"/>
      <c r="T44" s="243" t="s">
        <v>156</v>
      </c>
      <c r="U44" s="244"/>
      <c r="V44" s="243" t="s">
        <v>5</v>
      </c>
      <c r="W44" s="244"/>
      <c r="X44" s="306" t="s">
        <v>157</v>
      </c>
      <c r="Y44" s="306"/>
      <c r="Z44" s="22"/>
      <c r="AA44" s="22"/>
      <c r="AB44" s="22"/>
      <c r="AC44" s="22"/>
      <c r="AD44" s="22"/>
      <c r="AE44" s="22"/>
      <c r="AF44" s="22"/>
      <c r="AG44" s="22"/>
    </row>
    <row r="45" spans="1:33" ht="21.75" customHeight="1">
      <c r="A45" s="23">
        <v>1</v>
      </c>
      <c r="B45" s="3" t="str">
        <f>IF(A45="","",VLOOKUP(A45,データ!$G$103:$I$148,2,FALSE))</f>
        <v>吉嶺　明夏</v>
      </c>
      <c r="C45" s="65" t="str">
        <f>IF(A45="","",VLOOKUP(A45,データ!$G$103:$I$148,3,FALSE))</f>
        <v>小林Ｊｒ</v>
      </c>
      <c r="D45" s="336"/>
      <c r="E45" s="334"/>
      <c r="F45" s="334"/>
      <c r="G45" s="335"/>
      <c r="H45" s="51" t="str">
        <f>IF(I45="","",IF(I45&gt;J45,"○","●"))</f>
        <v>○</v>
      </c>
      <c r="I45" s="57">
        <v>6</v>
      </c>
      <c r="J45" s="58">
        <v>1</v>
      </c>
      <c r="K45" s="51"/>
      <c r="L45" s="51" t="str">
        <f>IF(M45="","",IF(M45&gt;N45,"○","●"))</f>
        <v>○</v>
      </c>
      <c r="M45" s="57">
        <v>6</v>
      </c>
      <c r="N45" s="58">
        <v>0</v>
      </c>
      <c r="O45" s="51"/>
      <c r="P45" s="51" t="str">
        <f>IF(Q45="","",IF(Q45&gt;R45,"○","●"))</f>
        <v>●</v>
      </c>
      <c r="Q45" s="57">
        <v>4</v>
      </c>
      <c r="R45" s="58">
        <v>6</v>
      </c>
      <c r="S45" s="51"/>
      <c r="T45" s="45">
        <f>IF(H45="","",COUNTIF(D45:S45,"○"))</f>
        <v>2</v>
      </c>
      <c r="U45" s="40">
        <f>IF(H45="","",COUNTIF(D45:S45,"●"))</f>
        <v>1</v>
      </c>
      <c r="V45" s="239">
        <f>IF(I45="","",(E45+I45+M45+Q45)/(E45+F45+I45+J45+M45+N45+Q45+R45))*100</f>
        <v>69.56521739130434</v>
      </c>
      <c r="W45" s="240"/>
      <c r="X45" s="307">
        <f>IF(V45="","",RANK(V45,V45:W48))</f>
        <v>2</v>
      </c>
      <c r="Y45" s="308"/>
      <c r="Z45" s="44"/>
      <c r="AA45" s="42" t="s">
        <v>379</v>
      </c>
      <c r="AB45" s="42"/>
      <c r="AC45" s="42"/>
      <c r="AD45" s="22"/>
      <c r="AE45" s="22"/>
      <c r="AF45" s="22"/>
      <c r="AG45" s="22"/>
    </row>
    <row r="46" spans="1:33" ht="21.75" customHeight="1">
      <c r="A46" s="23">
        <v>2</v>
      </c>
      <c r="B46" s="3" t="str">
        <f>IF(A46="","",VLOOKUP(A46,データ!$G$103:$I$148,2,FALSE))</f>
        <v>野口　万里奈</v>
      </c>
      <c r="C46" s="65" t="str">
        <f>IF(A46="","",VLOOKUP(A46,データ!$G$103:$I$148,3,FALSE))</f>
        <v>清武Jr</v>
      </c>
      <c r="D46" s="56" t="str">
        <f>IF(H45="","",IF(H45="○","●","○"))</f>
        <v>●</v>
      </c>
      <c r="E46" s="57">
        <f>IF(J45="","",J45)</f>
        <v>1</v>
      </c>
      <c r="F46" s="58">
        <f>IF(I45="","",I45)</f>
        <v>6</v>
      </c>
      <c r="G46" s="51">
        <f>IF(K45="","",K45)</f>
      </c>
      <c r="H46" s="333"/>
      <c r="I46" s="334"/>
      <c r="J46" s="334"/>
      <c r="K46" s="335"/>
      <c r="L46" s="51" t="str">
        <f>IF(M46="","",IF(M46&gt;N46,"○","●"))</f>
        <v>○</v>
      </c>
      <c r="M46" s="57">
        <v>7</v>
      </c>
      <c r="N46" s="58">
        <v>6</v>
      </c>
      <c r="O46" s="51"/>
      <c r="P46" s="51" t="str">
        <f>IF(Q46="","",IF(Q46&gt;R46,"○","●"))</f>
        <v>●</v>
      </c>
      <c r="Q46" s="57">
        <v>0</v>
      </c>
      <c r="R46" s="58">
        <v>6</v>
      </c>
      <c r="S46" s="51"/>
      <c r="T46" s="45">
        <f>IF(D46="","",COUNTIF(D46:S46,"○"))</f>
        <v>1</v>
      </c>
      <c r="U46" s="40">
        <f>IF(D46="","",COUNTIF(D46:S46,"●"))</f>
        <v>2</v>
      </c>
      <c r="V46" s="239">
        <f>IF(M46="","",(E46+M46+Q46)/(E46+F46+M46+N46+Q46+R46))*100</f>
        <v>30.76923076923077</v>
      </c>
      <c r="W46" s="240"/>
      <c r="X46" s="307">
        <f>IF(V46="","",RANK(V46,V45:W48))</f>
        <v>3</v>
      </c>
      <c r="Y46" s="308"/>
      <c r="Z46" s="22"/>
      <c r="AA46" s="22"/>
      <c r="AB46" s="39"/>
      <c r="AC46" s="40"/>
      <c r="AD46" s="22"/>
      <c r="AE46" s="22"/>
      <c r="AF46" s="22"/>
      <c r="AG46" s="22"/>
    </row>
    <row r="47" spans="1:33" ht="21.75" customHeight="1">
      <c r="A47" s="23">
        <v>3</v>
      </c>
      <c r="B47" s="4" t="str">
        <f>IF(A47="","",VLOOKUP(A47,データ!$G$103:$I$148,2,FALSE))</f>
        <v>矢野　有莉奈</v>
      </c>
      <c r="C47" s="65" t="str">
        <f>IF(A47="","",VLOOKUP(A47,データ!$G$103:$I$148,3,FALSE))</f>
        <v>イワキリＪｒ</v>
      </c>
      <c r="D47" s="56" t="str">
        <f>IF(L45="","",IF(L45="○","●","○"))</f>
        <v>●</v>
      </c>
      <c r="E47" s="19">
        <f>IF(N45="","",N45)</f>
        <v>0</v>
      </c>
      <c r="F47" s="53">
        <f>IF(M45="","",M45)</f>
        <v>6</v>
      </c>
      <c r="G47" s="52">
        <f>IF(O45="","",O45)</f>
      </c>
      <c r="H47" s="52" t="str">
        <f>IF(L46="","",IF(L46="○","●","○"))</f>
        <v>●</v>
      </c>
      <c r="I47" s="19">
        <f>IF(N46="","",N46)</f>
        <v>6</v>
      </c>
      <c r="J47" s="53">
        <f>IF(M46="","",M46)</f>
        <v>7</v>
      </c>
      <c r="K47" s="51">
        <f>IF(O46="","",O46)</f>
      </c>
      <c r="L47" s="333"/>
      <c r="M47" s="334"/>
      <c r="N47" s="334"/>
      <c r="O47" s="335"/>
      <c r="P47" s="51" t="str">
        <f>IF(Q47="","",IF(Q47&gt;R47,"○","●"))</f>
        <v>●</v>
      </c>
      <c r="Q47" s="57">
        <v>0</v>
      </c>
      <c r="R47" s="58">
        <v>6</v>
      </c>
      <c r="S47" s="51"/>
      <c r="T47" s="45">
        <f>IF(D47="","",COUNTIF(D47:S47,"○"))</f>
        <v>0</v>
      </c>
      <c r="U47" s="40">
        <f>IF(D47="","",COUNTIF(D47:S47,"●"))</f>
        <v>3</v>
      </c>
      <c r="V47" s="239">
        <f>IF(Q47="","",(E47+I47+M47+Q47)/(E47+F47+I47+J47+M47+N47+Q47+R47))*100</f>
        <v>24</v>
      </c>
      <c r="W47" s="240"/>
      <c r="X47" s="307">
        <f>IF(V47="","",RANK(V47,V45:W48))</f>
        <v>4</v>
      </c>
      <c r="Y47" s="308"/>
      <c r="Z47" s="22"/>
      <c r="AA47" s="22"/>
      <c r="AB47" s="22"/>
      <c r="AC47" s="41"/>
      <c r="AD47" s="22"/>
      <c r="AE47" s="22"/>
      <c r="AF47" s="22"/>
      <c r="AG47" s="22"/>
    </row>
    <row r="48" spans="1:33" ht="21.75" customHeight="1">
      <c r="A48" s="23">
        <v>4</v>
      </c>
      <c r="B48" s="65" t="str">
        <f>IF(A48="","",VLOOKUP(A48,データ!$G$103:$I$148,2,FALSE))</f>
        <v>猪野　瑛里華</v>
      </c>
      <c r="C48" s="65" t="str">
        <f>IF(A48="","",VLOOKUP(A48,データ!$G$103:$I$148,3,FALSE))</f>
        <v>シーガイアＪｒ</v>
      </c>
      <c r="D48" s="62" t="str">
        <f>IF(P45="","",IF(P45="○","●","○"))</f>
        <v>○</v>
      </c>
      <c r="E48" s="59">
        <f>IF(R45="","",R45)</f>
        <v>6</v>
      </c>
      <c r="F48" s="61">
        <f>IF(Q45="","",Q45)</f>
        <v>4</v>
      </c>
      <c r="G48" s="60">
        <f>IF(S45="","",S45)</f>
      </c>
      <c r="H48" s="60" t="str">
        <f>IF(P46="","",IF(P46="○","●","○"))</f>
        <v>○</v>
      </c>
      <c r="I48" s="59">
        <f>IF(R46="","",R46)</f>
        <v>6</v>
      </c>
      <c r="J48" s="61">
        <f>IF(Q46="","",Q46)</f>
        <v>0</v>
      </c>
      <c r="K48" s="52">
        <f>IF(S46="","",S46)</f>
      </c>
      <c r="L48" s="52" t="str">
        <f>IF(P47="","",IF(P47="○","●","○"))</f>
        <v>○</v>
      </c>
      <c r="M48" s="19">
        <f>IF(R47="","",R47)</f>
        <v>6</v>
      </c>
      <c r="N48" s="53">
        <f>IF(Q47="","",Q47)</f>
        <v>0</v>
      </c>
      <c r="O48" s="52">
        <f>IF(S47="","",S47)</f>
      </c>
      <c r="P48" s="316"/>
      <c r="Q48" s="317"/>
      <c r="R48" s="317"/>
      <c r="S48" s="318"/>
      <c r="T48" s="116">
        <f>IF(D48="","",COUNTIF(D48:S48,"○"))</f>
        <v>3</v>
      </c>
      <c r="U48" s="115">
        <f>IF(D48="","",COUNTIF(D48:S48,"●"))</f>
        <v>0</v>
      </c>
      <c r="V48" s="239">
        <f>IF(Q47="","",(E48+I48+M48+Q48)/(E48+F48+I48+J48+M48+N48+Q48+R48))*100</f>
        <v>81.81818181818183</v>
      </c>
      <c r="W48" s="240"/>
      <c r="X48" s="243">
        <f>IF(V48="","",RANK(V48,V45:W48))</f>
        <v>1</v>
      </c>
      <c r="Y48" s="244"/>
      <c r="Z48" s="22"/>
      <c r="AA48" s="22"/>
      <c r="AB48" s="22"/>
      <c r="AC48" s="41"/>
      <c r="AD48" s="22"/>
      <c r="AE48" s="22"/>
      <c r="AF48" s="22"/>
      <c r="AG48" s="22"/>
    </row>
    <row r="49" spans="1:33" ht="21.75" customHeight="1">
      <c r="A49" s="11"/>
      <c r="B49" s="6"/>
      <c r="C49" s="7"/>
      <c r="D49" s="36"/>
      <c r="E49" s="11"/>
      <c r="F49" s="11"/>
      <c r="G49" s="11"/>
      <c r="H49" s="36"/>
      <c r="I49" s="11"/>
      <c r="J49" s="11"/>
      <c r="K49" s="11"/>
      <c r="L49" s="16"/>
      <c r="M49" s="16"/>
      <c r="N49" s="16"/>
      <c r="O49" s="16"/>
      <c r="P49" s="11"/>
      <c r="Q49" s="11"/>
      <c r="R49" s="192"/>
      <c r="S49" s="192"/>
      <c r="T49" s="11"/>
      <c r="U49" s="11"/>
      <c r="V49" s="14"/>
      <c r="W49" s="14"/>
      <c r="X49" s="14"/>
      <c r="Y49" s="14"/>
      <c r="Z49" s="22"/>
      <c r="AA49" s="22"/>
      <c r="AB49" s="22"/>
      <c r="AC49" s="41"/>
      <c r="AD49" s="42" t="s">
        <v>379</v>
      </c>
      <c r="AE49" s="22"/>
      <c r="AF49" s="22"/>
      <c r="AG49" s="22"/>
    </row>
    <row r="50" spans="1:33" ht="21.75" customHeight="1">
      <c r="A50" s="52" t="s">
        <v>55</v>
      </c>
      <c r="B50" s="19" t="s">
        <v>129</v>
      </c>
      <c r="C50" s="52" t="s">
        <v>4</v>
      </c>
      <c r="D50" s="303" t="str">
        <f>LEFT(B51,3)</f>
        <v>山中　</v>
      </c>
      <c r="E50" s="238"/>
      <c r="F50" s="238"/>
      <c r="G50" s="304"/>
      <c r="H50" s="238" t="str">
        <f>LEFT(B52,3)</f>
        <v>平原　</v>
      </c>
      <c r="I50" s="238"/>
      <c r="J50" s="238"/>
      <c r="K50" s="304"/>
      <c r="L50" s="304" t="str">
        <f>LEFT(B53,3)</f>
        <v>鳥越　</v>
      </c>
      <c r="M50" s="304"/>
      <c r="N50" s="304"/>
      <c r="O50" s="304"/>
      <c r="P50" s="322" t="s">
        <v>156</v>
      </c>
      <c r="Q50" s="322"/>
      <c r="R50" s="243" t="s">
        <v>5</v>
      </c>
      <c r="S50" s="244"/>
      <c r="T50" s="243" t="s">
        <v>157</v>
      </c>
      <c r="U50" s="244"/>
      <c r="V50" s="11"/>
      <c r="W50" s="11"/>
      <c r="X50" s="11"/>
      <c r="Y50" s="11"/>
      <c r="Z50" s="22"/>
      <c r="AA50" s="22"/>
      <c r="AB50" s="22"/>
      <c r="AC50" s="41"/>
      <c r="AD50" s="39">
        <v>62</v>
      </c>
      <c r="AE50" s="40"/>
      <c r="AF50" s="22"/>
      <c r="AG50" s="22"/>
    </row>
    <row r="51" spans="1:33" ht="21.75" customHeight="1">
      <c r="A51" s="23">
        <v>5</v>
      </c>
      <c r="B51" s="3" t="str">
        <f>IF(A51="","",VLOOKUP(A51,データ!$G$103:$I$148,2,FALSE))</f>
        <v>山中　菜々美</v>
      </c>
      <c r="C51" s="65" t="str">
        <f>IF(A51="","",VLOOKUP(A51,データ!$G$103:$I$148,3,FALSE))</f>
        <v>イワキリＪｒ</v>
      </c>
      <c r="D51" s="329"/>
      <c r="E51" s="317"/>
      <c r="F51" s="317"/>
      <c r="G51" s="318"/>
      <c r="H51" s="31" t="str">
        <f>IF(I51="","",IF(I51&gt;J51,"○","●"))</f>
        <v>●</v>
      </c>
      <c r="I51" s="57">
        <v>3</v>
      </c>
      <c r="J51" s="58">
        <v>6</v>
      </c>
      <c r="K51" s="58"/>
      <c r="L51" s="31" t="str">
        <f>IF(M51="","",IF(M51&gt;N51,"○","●"))</f>
        <v>●</v>
      </c>
      <c r="M51" s="57">
        <v>2</v>
      </c>
      <c r="N51" s="58">
        <v>6</v>
      </c>
      <c r="O51" s="58"/>
      <c r="P51" s="28">
        <f>IF(H51="","",COUNTIF(D51:O51,"○"))</f>
        <v>0</v>
      </c>
      <c r="Q51" s="26">
        <f>IF(H51="","",COUNTIF(D51:O51,"●"))</f>
        <v>2</v>
      </c>
      <c r="R51" s="239">
        <f>IF(I51="","",(E51+I51+M51)/(E51+F51+I51+J51+M51+N51))*100</f>
        <v>29.411764705882355</v>
      </c>
      <c r="S51" s="328"/>
      <c r="T51" s="271">
        <f>IF(R51="","",RANK(R51,R51:S53))</f>
        <v>3</v>
      </c>
      <c r="U51" s="238"/>
      <c r="V51" s="11"/>
      <c r="W51" s="11"/>
      <c r="X51" s="11"/>
      <c r="Y51" s="11"/>
      <c r="Z51" s="5" t="s">
        <v>378</v>
      </c>
      <c r="AA51" s="22"/>
      <c r="AB51" s="22"/>
      <c r="AC51" s="41"/>
      <c r="AD51" s="22"/>
      <c r="AE51" s="41"/>
      <c r="AF51" s="22"/>
      <c r="AG51" s="22"/>
    </row>
    <row r="52" spans="1:33" ht="21.75" customHeight="1">
      <c r="A52" s="23">
        <v>6</v>
      </c>
      <c r="B52" s="3" t="str">
        <f>IF(A52="","",VLOOKUP(A52,データ!$G$103:$I$148,2,FALSE))</f>
        <v>平原　佳代</v>
      </c>
      <c r="C52" s="65" t="str">
        <f>IF(A52="","",VLOOKUP(A52,データ!$G$103:$I$148,3,FALSE))</f>
        <v>日南ＴＣJr</v>
      </c>
      <c r="D52" s="32" t="str">
        <f>IF(H51="","",IF(H51="○","●","○"))</f>
        <v>○</v>
      </c>
      <c r="E52" s="28">
        <f>IF(J51="","",J51)</f>
        <v>6</v>
      </c>
      <c r="F52" s="26">
        <f>IF(I51="","",I51)</f>
        <v>3</v>
      </c>
      <c r="G52" s="64">
        <f>IF(K51="","",K51)</f>
      </c>
      <c r="H52" s="316"/>
      <c r="I52" s="317"/>
      <c r="J52" s="317"/>
      <c r="K52" s="318"/>
      <c r="L52" s="33" t="str">
        <f>IF(M52="","",IF(M52&gt;N52,"○","●"))</f>
        <v>●</v>
      </c>
      <c r="M52" s="19">
        <v>3</v>
      </c>
      <c r="N52" s="53">
        <v>6</v>
      </c>
      <c r="O52" s="53"/>
      <c r="P52" s="28">
        <f>IF(D52="","",COUNTIF(D52:O52,"○"))</f>
        <v>1</v>
      </c>
      <c r="Q52" s="26">
        <f>IF(D52="","",COUNTIF(D52:O52,"●"))</f>
        <v>1</v>
      </c>
      <c r="R52" s="239">
        <f>IF(E52="","",(E52+I52+M52)/(E52+F52+I52+J52+M52+N52))*100</f>
        <v>50</v>
      </c>
      <c r="S52" s="328"/>
      <c r="T52" s="271">
        <f>IF(R52="","",RANK(R52,R51:S53))</f>
        <v>2</v>
      </c>
      <c r="U52" s="238"/>
      <c r="V52" s="63"/>
      <c r="W52" s="63"/>
      <c r="X52" s="63"/>
      <c r="Y52" s="63"/>
      <c r="Z52" s="22"/>
      <c r="AA52" s="40"/>
      <c r="AB52" s="22"/>
      <c r="AC52" s="41"/>
      <c r="AD52" s="22"/>
      <c r="AE52" s="41"/>
      <c r="AF52" s="22"/>
      <c r="AG52" s="22"/>
    </row>
    <row r="53" spans="1:33" ht="21.75" customHeight="1">
      <c r="A53" s="23">
        <v>7</v>
      </c>
      <c r="B53" s="4" t="str">
        <f>IF(A53="","",VLOOKUP(A53,データ!$G$103:$I$148,2,FALSE))</f>
        <v>鳥越　まゆ</v>
      </c>
      <c r="C53" s="65" t="str">
        <f>IF(A53="","",VLOOKUP(A53,データ!$G$103:$I$148,3,FALSE))</f>
        <v>清武Jr</v>
      </c>
      <c r="D53" s="32" t="str">
        <f>IF(L51="","",IF(L51="○","●","○"))</f>
        <v>○</v>
      </c>
      <c r="E53" s="28">
        <f>IF(N51="","",N51)</f>
        <v>6</v>
      </c>
      <c r="F53" s="26">
        <f>IF(M51="","",M51)</f>
        <v>2</v>
      </c>
      <c r="G53" s="64">
        <f>IF(O51="","",O51)</f>
      </c>
      <c r="H53" s="34" t="str">
        <f>IF(L52="","",IF(L52="○","●","○"))</f>
        <v>○</v>
      </c>
      <c r="I53" s="28">
        <f>IF(N52="","",N52)</f>
        <v>6</v>
      </c>
      <c r="J53" s="26">
        <f>IF(M52="","",M52)</f>
        <v>3</v>
      </c>
      <c r="K53" s="64">
        <f>IF(O52="","",O52)</f>
      </c>
      <c r="L53" s="316"/>
      <c r="M53" s="317"/>
      <c r="N53" s="317"/>
      <c r="O53" s="318"/>
      <c r="P53" s="28">
        <f>IF(D53="","",COUNTIF(D53:O53,"○"))</f>
        <v>2</v>
      </c>
      <c r="Q53" s="26">
        <f>IF(D53="","",COUNTIF(D53:O53,"●"))</f>
        <v>0</v>
      </c>
      <c r="R53" s="239">
        <f>IF(E53="","",(E53+I53+M53)/(E53+F53+I53+J53+M53+N53))*100</f>
        <v>70.58823529411765</v>
      </c>
      <c r="S53" s="328"/>
      <c r="T53" s="271">
        <f>IF(R53="","",RANK(R53,R51:S53))</f>
        <v>1</v>
      </c>
      <c r="U53" s="238"/>
      <c r="V53" s="11"/>
      <c r="W53" s="11"/>
      <c r="X53" s="11"/>
      <c r="Y53" s="11"/>
      <c r="Z53" s="22"/>
      <c r="AA53" s="41"/>
      <c r="AB53" s="22"/>
      <c r="AC53" s="41"/>
      <c r="AD53" s="22"/>
      <c r="AE53" s="41"/>
      <c r="AF53" s="22"/>
      <c r="AG53" s="22"/>
    </row>
    <row r="54" spans="1:33" ht="21.75" customHeight="1">
      <c r="A54" s="11"/>
      <c r="B54" s="6"/>
      <c r="C54" s="7"/>
      <c r="D54" s="36"/>
      <c r="E54" s="11"/>
      <c r="F54" s="11"/>
      <c r="G54" s="11"/>
      <c r="H54" s="36"/>
      <c r="I54" s="11"/>
      <c r="J54" s="11"/>
      <c r="K54" s="11"/>
      <c r="L54" s="16"/>
      <c r="M54" s="16"/>
      <c r="N54" s="16"/>
      <c r="O54" s="16"/>
      <c r="P54" s="11"/>
      <c r="Q54" s="11"/>
      <c r="R54" s="192"/>
      <c r="S54" s="192"/>
      <c r="T54" s="11"/>
      <c r="U54" s="11"/>
      <c r="V54" s="11"/>
      <c r="W54" s="11"/>
      <c r="X54" s="11"/>
      <c r="Y54" s="11"/>
      <c r="Z54" s="22"/>
      <c r="AA54" s="41"/>
      <c r="AB54" s="5" t="s">
        <v>378</v>
      </c>
      <c r="AC54" s="43"/>
      <c r="AD54" s="22"/>
      <c r="AE54" s="41"/>
      <c r="AF54" s="22"/>
      <c r="AG54" s="22"/>
    </row>
    <row r="55" spans="1:33" ht="21.75" customHeight="1">
      <c r="A55" s="52" t="s">
        <v>56</v>
      </c>
      <c r="B55" s="19" t="s">
        <v>129</v>
      </c>
      <c r="C55" s="52" t="s">
        <v>4</v>
      </c>
      <c r="D55" s="303" t="str">
        <f>LEFT(B56,3)</f>
        <v>福島瑛</v>
      </c>
      <c r="E55" s="238"/>
      <c r="F55" s="238"/>
      <c r="G55" s="304"/>
      <c r="H55" s="238" t="str">
        <f>LEFT(B57,3)</f>
        <v>黒木　</v>
      </c>
      <c r="I55" s="238"/>
      <c r="J55" s="238"/>
      <c r="K55" s="304"/>
      <c r="L55" s="304" t="str">
        <f>LEFT(B58,3)</f>
        <v>松田　</v>
      </c>
      <c r="M55" s="304"/>
      <c r="N55" s="304"/>
      <c r="O55" s="304"/>
      <c r="P55" s="322" t="s">
        <v>156</v>
      </c>
      <c r="Q55" s="322"/>
      <c r="R55" s="243" t="s">
        <v>5</v>
      </c>
      <c r="S55" s="244"/>
      <c r="T55" s="243" t="s">
        <v>157</v>
      </c>
      <c r="U55" s="244"/>
      <c r="V55" s="11"/>
      <c r="W55" s="11"/>
      <c r="X55" s="11"/>
      <c r="Y55" s="11"/>
      <c r="Z55" s="22"/>
      <c r="AA55" s="41"/>
      <c r="AB55" s="22">
        <v>64</v>
      </c>
      <c r="AC55" s="22"/>
      <c r="AD55" s="22"/>
      <c r="AE55" s="41"/>
      <c r="AF55" s="22"/>
      <c r="AG55" s="22"/>
    </row>
    <row r="56" spans="1:33" ht="21.75" customHeight="1">
      <c r="A56" s="23">
        <v>8</v>
      </c>
      <c r="B56" s="3" t="str">
        <f>IF(A56="","",VLOOKUP(A56,データ!$G$103:$I$148,2,FALSE))</f>
        <v>福島瑛実</v>
      </c>
      <c r="C56" s="65" t="str">
        <f>IF(A56="","",VLOOKUP(A56,データ!$G$103:$I$148,3,FALSE))</f>
        <v>リザーブＪｒ</v>
      </c>
      <c r="D56" s="329"/>
      <c r="E56" s="317"/>
      <c r="F56" s="317"/>
      <c r="G56" s="318"/>
      <c r="H56" s="31" t="str">
        <f>IF(I56="","",IF(I56&gt;J56,"○","●"))</f>
        <v>○</v>
      </c>
      <c r="I56" s="57">
        <v>6</v>
      </c>
      <c r="J56" s="58">
        <v>1</v>
      </c>
      <c r="K56" s="58"/>
      <c r="L56" s="31" t="str">
        <f>IF(M56="","",IF(M56&gt;N56,"○","●"))</f>
        <v>○</v>
      </c>
      <c r="M56" s="57">
        <v>6</v>
      </c>
      <c r="N56" s="58">
        <v>2</v>
      </c>
      <c r="O56" s="58"/>
      <c r="P56" s="28">
        <f>IF(H56="","",COUNTIF(D56:O56,"○"))</f>
        <v>2</v>
      </c>
      <c r="Q56" s="26">
        <f>IF(H56="","",COUNTIF(D56:O56,"●"))</f>
        <v>0</v>
      </c>
      <c r="R56" s="239">
        <f>IF(I56="","",(E56+I56+M56)/(E56+F56+I56+J56+M56+N56))*100</f>
        <v>80</v>
      </c>
      <c r="S56" s="328"/>
      <c r="T56" s="271">
        <f>IF(R56="","",RANK(R56,R56:S58))</f>
        <v>1</v>
      </c>
      <c r="U56" s="238"/>
      <c r="V56" s="49"/>
      <c r="W56" s="49"/>
      <c r="X56" s="49"/>
      <c r="Y56" s="49"/>
      <c r="Z56" s="42" t="s">
        <v>277</v>
      </c>
      <c r="AA56" s="43"/>
      <c r="AB56" s="22"/>
      <c r="AC56" s="22"/>
      <c r="AD56" s="22"/>
      <c r="AE56" s="41"/>
      <c r="AF56" s="254" t="s">
        <v>376</v>
      </c>
      <c r="AG56" s="42" t="s">
        <v>403</v>
      </c>
    </row>
    <row r="57" spans="1:33" ht="21.75" customHeight="1">
      <c r="A57" s="23">
        <v>9</v>
      </c>
      <c r="B57" s="3" t="str">
        <f>IF(A57="","",VLOOKUP(A57,データ!$G$103:$I$148,2,FALSE))</f>
        <v>黒木　美波</v>
      </c>
      <c r="C57" s="65" t="str">
        <f>IF(A57="","",VLOOKUP(A57,データ!$G$103:$I$148,3,FALSE))</f>
        <v>佐土原Ｊｒ</v>
      </c>
      <c r="D57" s="32" t="str">
        <f>IF(H56="","",IF(H56="○","●","○"))</f>
        <v>●</v>
      </c>
      <c r="E57" s="28">
        <f>IF(J56="","",J56)</f>
        <v>1</v>
      </c>
      <c r="F57" s="26">
        <f>IF(I56="","",I56)</f>
        <v>6</v>
      </c>
      <c r="G57" s="64">
        <f>IF(K56="","",K56)</f>
      </c>
      <c r="H57" s="316"/>
      <c r="I57" s="317"/>
      <c r="J57" s="317"/>
      <c r="K57" s="318"/>
      <c r="L57" s="33" t="str">
        <f>IF(M57="","",IF(M57&gt;N57,"○","●"))</f>
        <v>○</v>
      </c>
      <c r="M57" s="19">
        <v>6</v>
      </c>
      <c r="N57" s="53">
        <v>3</v>
      </c>
      <c r="O57" s="53"/>
      <c r="P57" s="28">
        <f>IF(D57="","",COUNTIF(D57:O57,"○"))</f>
        <v>1</v>
      </c>
      <c r="Q57" s="26">
        <f>IF(D57="","",COUNTIF(D57:O57,"●"))</f>
        <v>1</v>
      </c>
      <c r="R57" s="239">
        <f>IF(E57="","",(E57+I57+M57)/(E57+F57+I57+J57+M57+N57))*100</f>
        <v>43.75</v>
      </c>
      <c r="S57" s="328"/>
      <c r="T57" s="271">
        <f>IF(R57="","",RANK(R57,R56:S58))</f>
        <v>2</v>
      </c>
      <c r="U57" s="238"/>
      <c r="V57" s="11"/>
      <c r="W57" s="11"/>
      <c r="X57" s="11"/>
      <c r="Y57" s="11"/>
      <c r="Z57" s="22"/>
      <c r="AA57" s="22"/>
      <c r="AB57" s="22"/>
      <c r="AC57" s="22"/>
      <c r="AD57" s="22"/>
      <c r="AE57" s="41"/>
      <c r="AF57" s="22" t="s">
        <v>380</v>
      </c>
      <c r="AG57" s="22"/>
    </row>
    <row r="58" spans="1:32" ht="21.75" customHeight="1">
      <c r="A58" s="23">
        <v>10</v>
      </c>
      <c r="B58" s="4" t="str">
        <f>IF(A58="","",VLOOKUP(A58,データ!$G$103:$I$148,2,FALSE))</f>
        <v>松田　莉奈</v>
      </c>
      <c r="C58" s="65" t="str">
        <f>IF(A58="","",VLOOKUP(A58,データ!$G$103:$I$148,3,FALSE))</f>
        <v>日南ＴＣJr</v>
      </c>
      <c r="D58" s="32" t="str">
        <f>IF(L56="","",IF(L56="○","●","○"))</f>
        <v>●</v>
      </c>
      <c r="E58" s="28">
        <f>IF(N56="","",N56)</f>
        <v>2</v>
      </c>
      <c r="F58" s="26">
        <f>IF(M56="","",M56)</f>
        <v>6</v>
      </c>
      <c r="G58" s="64">
        <f>IF(O56="","",O56)</f>
      </c>
      <c r="H58" s="34" t="str">
        <f>IF(L57="","",IF(L57="○","●","○"))</f>
        <v>●</v>
      </c>
      <c r="I58" s="28">
        <f>IF(N57="","",N57)</f>
        <v>3</v>
      </c>
      <c r="J58" s="26">
        <f>IF(M57="","",M57)</f>
        <v>6</v>
      </c>
      <c r="K58" s="64">
        <f>IF(O57="","",O57)</f>
      </c>
      <c r="L58" s="316"/>
      <c r="M58" s="317"/>
      <c r="N58" s="317"/>
      <c r="O58" s="318"/>
      <c r="P58" s="28">
        <f>IF(D58="","",COUNTIF(D58:O58,"○"))</f>
        <v>0</v>
      </c>
      <c r="Q58" s="26">
        <f>IF(D58="","",COUNTIF(D58:O58,"●"))</f>
        <v>2</v>
      </c>
      <c r="R58" s="239">
        <f>IF(E58="","",(E58+I58+M58)/(E58+F58+I58+J58+M58+N58))*100</f>
        <v>29.411764705882355</v>
      </c>
      <c r="S58" s="328"/>
      <c r="T58" s="271">
        <f>IF(R58="","",RANK(R58,R56:S58))</f>
        <v>3</v>
      </c>
      <c r="U58" s="238"/>
      <c r="V58" s="11"/>
      <c r="W58" s="11"/>
      <c r="X58" s="11"/>
      <c r="Y58" s="11"/>
      <c r="Z58" s="22"/>
      <c r="AA58" s="22"/>
      <c r="AB58" s="22"/>
      <c r="AC58" s="22"/>
      <c r="AD58" s="22"/>
      <c r="AF58" s="249"/>
    </row>
    <row r="59" spans="1:32" ht="21.75" customHeight="1">
      <c r="A59" s="11"/>
      <c r="B59" s="6"/>
      <c r="C59" s="7"/>
      <c r="D59" s="36"/>
      <c r="E59" s="11"/>
      <c r="F59" s="11"/>
      <c r="G59" s="11"/>
      <c r="H59" s="36"/>
      <c r="I59" s="11"/>
      <c r="J59" s="11"/>
      <c r="K59" s="11"/>
      <c r="L59" s="16"/>
      <c r="M59" s="16"/>
      <c r="N59" s="16"/>
      <c r="O59" s="16"/>
      <c r="P59" s="11"/>
      <c r="Q59" s="11"/>
      <c r="R59" s="192"/>
      <c r="S59" s="192"/>
      <c r="T59" s="11"/>
      <c r="U59" s="11"/>
      <c r="V59" s="11"/>
      <c r="W59" s="11"/>
      <c r="X59" s="11"/>
      <c r="Y59" s="11"/>
      <c r="Z59" s="22"/>
      <c r="AA59" s="22"/>
      <c r="AB59" s="22"/>
      <c r="AC59" s="22"/>
      <c r="AD59" s="22"/>
      <c r="AF59" s="249"/>
    </row>
    <row r="60" spans="1:33" ht="21.75" customHeight="1">
      <c r="A60" s="52" t="s">
        <v>57</v>
      </c>
      <c r="B60" s="19" t="s">
        <v>129</v>
      </c>
      <c r="C60" s="52" t="s">
        <v>4</v>
      </c>
      <c r="D60" s="303" t="str">
        <f>LEFT(B61,3)</f>
        <v>黒木　</v>
      </c>
      <c r="E60" s="238"/>
      <c r="F60" s="238"/>
      <c r="G60" s="304"/>
      <c r="H60" s="238" t="str">
        <f>LEFT(B62,3)</f>
        <v>和田　</v>
      </c>
      <c r="I60" s="238"/>
      <c r="J60" s="238"/>
      <c r="K60" s="304"/>
      <c r="L60" s="304" t="str">
        <f>LEFT(B63,3)</f>
        <v>佐藤　</v>
      </c>
      <c r="M60" s="304"/>
      <c r="N60" s="304"/>
      <c r="O60" s="304"/>
      <c r="P60" s="322" t="s">
        <v>156</v>
      </c>
      <c r="Q60" s="322"/>
      <c r="R60" s="243" t="s">
        <v>5</v>
      </c>
      <c r="S60" s="244"/>
      <c r="T60" s="243" t="s">
        <v>157</v>
      </c>
      <c r="U60" s="244"/>
      <c r="V60" s="11"/>
      <c r="W60" s="11"/>
      <c r="X60" s="11"/>
      <c r="Y60" s="11"/>
      <c r="Z60" s="22"/>
      <c r="AA60" s="22"/>
      <c r="AB60" s="22"/>
      <c r="AC60" s="22"/>
      <c r="AD60" s="22"/>
      <c r="AE60" s="41"/>
      <c r="AF60" s="22"/>
      <c r="AG60" s="22"/>
    </row>
    <row r="61" spans="1:33" ht="21.75" customHeight="1">
      <c r="A61" s="23">
        <v>11</v>
      </c>
      <c r="B61" s="3" t="str">
        <f>IF(A61="","",VLOOKUP(A61,データ!$G$103:$I$148,2,FALSE))</f>
        <v>黒木　和佳</v>
      </c>
      <c r="C61" s="65" t="str">
        <f>IF(A61="","",VLOOKUP(A61,データ!$G$103:$I$148,3,FALSE))</f>
        <v>ルネサンスＪｒ</v>
      </c>
      <c r="D61" s="329"/>
      <c r="E61" s="317"/>
      <c r="F61" s="317"/>
      <c r="G61" s="318"/>
      <c r="H61" s="31" t="str">
        <f>IF(I61="","",IF(I61&gt;J61,"○","●"))</f>
        <v>○</v>
      </c>
      <c r="I61" s="57">
        <v>7</v>
      </c>
      <c r="J61" s="58">
        <v>6</v>
      </c>
      <c r="K61" s="58"/>
      <c r="L61" s="31" t="str">
        <f>IF(M61="","",IF(M61&gt;N61,"○","●"))</f>
        <v>○</v>
      </c>
      <c r="M61" s="57">
        <v>6</v>
      </c>
      <c r="N61" s="58">
        <v>2</v>
      </c>
      <c r="O61" s="58"/>
      <c r="P61" s="28">
        <f>IF(H61="","",COUNTIF(D61:O61,"○"))</f>
        <v>2</v>
      </c>
      <c r="Q61" s="26">
        <f>IF(H61="","",COUNTIF(D61:O61,"●"))</f>
        <v>0</v>
      </c>
      <c r="R61" s="239">
        <f>IF(I61="","",(E61+I61+M61)/(E61+F61+I61+J61+M61+N61))*100</f>
        <v>61.904761904761905</v>
      </c>
      <c r="S61" s="328"/>
      <c r="T61" s="271">
        <f>IF(R61="","",RANK(R61,R61:S63))</f>
        <v>1</v>
      </c>
      <c r="U61" s="238"/>
      <c r="V61" s="11"/>
      <c r="W61" s="11"/>
      <c r="X61" s="11"/>
      <c r="Y61" s="11"/>
      <c r="Z61" s="255" t="s">
        <v>377</v>
      </c>
      <c r="AA61" s="22"/>
      <c r="AB61" s="22"/>
      <c r="AC61" s="22"/>
      <c r="AD61" s="22"/>
      <c r="AE61" s="41"/>
      <c r="AF61" s="22"/>
      <c r="AG61" s="22"/>
    </row>
    <row r="62" spans="1:33" ht="21.75" customHeight="1">
      <c r="A62" s="23">
        <v>12</v>
      </c>
      <c r="B62" s="3" t="str">
        <f>IF(A62="","",VLOOKUP(A62,データ!$G$103:$I$148,2,FALSE))</f>
        <v>和田　明日香</v>
      </c>
      <c r="C62" s="65" t="str">
        <f>IF(A62="","",VLOOKUP(A62,データ!$G$103:$I$148,3,FALSE))</f>
        <v>サンタハウスJr</v>
      </c>
      <c r="D62" s="32" t="str">
        <f>IF(H61="","",IF(H61="○","●","○"))</f>
        <v>●</v>
      </c>
      <c r="E62" s="28">
        <f>IF(J61="","",J61)</f>
        <v>6</v>
      </c>
      <c r="F62" s="26">
        <f>IF(I61="","",I61)</f>
        <v>7</v>
      </c>
      <c r="G62" s="64">
        <f>IF(K61="","",K61)</f>
      </c>
      <c r="H62" s="316"/>
      <c r="I62" s="317"/>
      <c r="J62" s="317"/>
      <c r="K62" s="318"/>
      <c r="L62" s="33" t="str">
        <f>IF(M62="","",IF(M62&gt;N62,"○","●"))</f>
        <v>○</v>
      </c>
      <c r="M62" s="19">
        <v>6</v>
      </c>
      <c r="N62" s="53">
        <v>4</v>
      </c>
      <c r="O62" s="53"/>
      <c r="P62" s="28">
        <f>IF(D62="","",COUNTIF(D62:O62,"○"))</f>
        <v>1</v>
      </c>
      <c r="Q62" s="26">
        <f>IF(D62="","",COUNTIF(D62:O62,"●"))</f>
        <v>1</v>
      </c>
      <c r="R62" s="239">
        <f>IF(E62="","",(E62+I62+M62)/(E62+F62+I62+J62+M62+N62))*100</f>
        <v>52.17391304347826</v>
      </c>
      <c r="S62" s="328"/>
      <c r="T62" s="271">
        <f>IF(R62="","",RANK(R62,R61:S63))</f>
        <v>2</v>
      </c>
      <c r="U62" s="238"/>
      <c r="V62" s="63"/>
      <c r="W62" s="63"/>
      <c r="X62" s="63"/>
      <c r="Y62" s="63"/>
      <c r="Z62" s="39"/>
      <c r="AA62" s="39"/>
      <c r="AB62" s="39"/>
      <c r="AC62" s="40"/>
      <c r="AD62" s="22"/>
      <c r="AE62" s="41"/>
      <c r="AF62" s="22"/>
      <c r="AG62" s="22"/>
    </row>
    <row r="63" spans="1:33" ht="21.75" customHeight="1">
      <c r="A63" s="23">
        <v>13</v>
      </c>
      <c r="B63" s="4" t="str">
        <f>IF(A63="","",VLOOKUP(A63,データ!$G$103:$I$148,2,FALSE))</f>
        <v>佐藤　亜子</v>
      </c>
      <c r="C63" s="65" t="str">
        <f>IF(A63="","",VLOOKUP(A63,データ!$G$103:$I$148,3,FALSE))</f>
        <v>イワキリＪｒ</v>
      </c>
      <c r="D63" s="32" t="str">
        <f>IF(L61="","",IF(L61="○","●","○"))</f>
        <v>●</v>
      </c>
      <c r="E63" s="28">
        <f>IF(N61="","",N61)</f>
        <v>2</v>
      </c>
      <c r="F63" s="26">
        <f>IF(M61="","",M61)</f>
        <v>6</v>
      </c>
      <c r="G63" s="64">
        <f>IF(O61="","",O61)</f>
      </c>
      <c r="H63" s="34" t="str">
        <f>IF(L62="","",IF(L62="○","●","○"))</f>
        <v>●</v>
      </c>
      <c r="I63" s="28">
        <f>IF(N62="","",N62)</f>
        <v>4</v>
      </c>
      <c r="J63" s="26">
        <f>IF(M62="","",M62)</f>
        <v>6</v>
      </c>
      <c r="K63" s="64">
        <f>IF(O62="","",O62)</f>
      </c>
      <c r="L63" s="316"/>
      <c r="M63" s="317"/>
      <c r="N63" s="317"/>
      <c r="O63" s="318"/>
      <c r="P63" s="28">
        <f>IF(D63="","",COUNTIF(D63:O63,"○"))</f>
        <v>0</v>
      </c>
      <c r="Q63" s="26">
        <f>IF(D63="","",COUNTIF(D63:O63,"●"))</f>
        <v>2</v>
      </c>
      <c r="R63" s="239">
        <f>IF(E63="","",(E63+I63+M63)/(E63+F63+I63+J63+M63+N63))*100</f>
        <v>33.33333333333333</v>
      </c>
      <c r="S63" s="328"/>
      <c r="T63" s="271">
        <f>IF(R63="","",RANK(R63,R61:S63))</f>
        <v>3</v>
      </c>
      <c r="U63" s="238"/>
      <c r="V63" s="11"/>
      <c r="W63" s="11"/>
      <c r="X63" s="11"/>
      <c r="Y63" s="11"/>
      <c r="Z63" s="22"/>
      <c r="AA63" s="22"/>
      <c r="AB63" s="22"/>
      <c r="AC63" s="41"/>
      <c r="AD63" s="254" t="s">
        <v>376</v>
      </c>
      <c r="AE63" s="43"/>
      <c r="AF63" s="22"/>
      <c r="AG63" s="22"/>
    </row>
    <row r="64" spans="1:33" ht="21.75" customHeight="1">
      <c r="A64" s="11"/>
      <c r="B64" s="6"/>
      <c r="C64" s="7"/>
      <c r="D64" s="36"/>
      <c r="E64" s="11"/>
      <c r="F64" s="11"/>
      <c r="G64" s="11"/>
      <c r="H64" s="36"/>
      <c r="I64" s="11"/>
      <c r="J64" s="11"/>
      <c r="K64" s="11"/>
      <c r="L64" s="16"/>
      <c r="M64" s="16"/>
      <c r="N64" s="16"/>
      <c r="O64" s="16"/>
      <c r="P64" s="11"/>
      <c r="Q64" s="11"/>
      <c r="R64" s="192"/>
      <c r="S64" s="192"/>
      <c r="T64" s="11"/>
      <c r="U64" s="11"/>
      <c r="V64" s="11"/>
      <c r="W64" s="11"/>
      <c r="X64" s="11"/>
      <c r="Y64" s="11"/>
      <c r="Z64" s="22"/>
      <c r="AA64" s="22"/>
      <c r="AB64" s="22"/>
      <c r="AC64" s="41"/>
      <c r="AD64" s="22">
        <v>61</v>
      </c>
      <c r="AE64" s="22"/>
      <c r="AF64" s="22"/>
      <c r="AG64" s="22"/>
    </row>
    <row r="65" spans="1:33" ht="21.75" customHeight="1">
      <c r="A65" s="52" t="s">
        <v>58</v>
      </c>
      <c r="B65" s="19" t="s">
        <v>129</v>
      </c>
      <c r="C65" s="52" t="s">
        <v>4</v>
      </c>
      <c r="D65" s="303" t="str">
        <f>LEFT(B66,3)</f>
        <v>川添　</v>
      </c>
      <c r="E65" s="238"/>
      <c r="F65" s="238"/>
      <c r="G65" s="304"/>
      <c r="H65" s="238" t="str">
        <f>LEFT(B67,3)</f>
        <v>黒木　</v>
      </c>
      <c r="I65" s="238"/>
      <c r="J65" s="238"/>
      <c r="K65" s="304"/>
      <c r="L65" s="304" t="str">
        <f>LEFT(B68,3)</f>
        <v>上米良</v>
      </c>
      <c r="M65" s="304"/>
      <c r="N65" s="304"/>
      <c r="O65" s="304"/>
      <c r="P65" s="243" t="str">
        <f>LEFT(B69,3)</f>
        <v>神園　</v>
      </c>
      <c r="Q65" s="302"/>
      <c r="R65" s="302"/>
      <c r="S65" s="244"/>
      <c r="T65" s="243" t="s">
        <v>156</v>
      </c>
      <c r="U65" s="244"/>
      <c r="V65" s="243" t="s">
        <v>5</v>
      </c>
      <c r="W65" s="244"/>
      <c r="X65" s="306" t="s">
        <v>157</v>
      </c>
      <c r="Y65" s="306"/>
      <c r="Z65" s="22"/>
      <c r="AA65" s="22"/>
      <c r="AB65" s="22"/>
      <c r="AC65" s="41"/>
      <c r="AD65" s="22"/>
      <c r="AE65" s="22"/>
      <c r="AF65" s="22"/>
      <c r="AG65" s="22"/>
    </row>
    <row r="66" spans="1:33" ht="21.75" customHeight="1">
      <c r="A66" s="23">
        <v>14</v>
      </c>
      <c r="B66" s="3" t="str">
        <f>IF(A66="","",VLOOKUP(A66,データ!$G$103:$I$148,2,FALSE))</f>
        <v>川添　智浩</v>
      </c>
      <c r="C66" s="65" t="str">
        <f>IF(A66="","",VLOOKUP(A66,データ!$G$103:$I$148,3,FALSE))</f>
        <v>日南ＴＣJr</v>
      </c>
      <c r="D66" s="336"/>
      <c r="E66" s="334"/>
      <c r="F66" s="334"/>
      <c r="G66" s="335"/>
      <c r="H66" s="51" t="str">
        <f>IF(I66="","",IF(I66&gt;J66,"○","●"))</f>
        <v>○</v>
      </c>
      <c r="I66" s="57">
        <v>6</v>
      </c>
      <c r="J66" s="58">
        <v>0</v>
      </c>
      <c r="K66" s="51"/>
      <c r="L66" s="51" t="str">
        <f>IF(M66="","",IF(M66&gt;N66,"○","●"))</f>
        <v>○</v>
      </c>
      <c r="M66" s="57">
        <v>6</v>
      </c>
      <c r="N66" s="58">
        <v>0</v>
      </c>
      <c r="O66" s="51"/>
      <c r="P66" s="51" t="str">
        <f>IF(Q66="","",IF(Q66&gt;R66,"○","●"))</f>
        <v>○</v>
      </c>
      <c r="Q66" s="57">
        <v>6</v>
      </c>
      <c r="R66" s="58">
        <v>0</v>
      </c>
      <c r="S66" s="51"/>
      <c r="T66" s="45">
        <f>IF(H66="","",COUNTIF(D66:S66,"○"))</f>
        <v>3</v>
      </c>
      <c r="U66" s="40">
        <f>IF(H66="","",COUNTIF(D66:S66,"●"))</f>
        <v>0</v>
      </c>
      <c r="V66" s="239">
        <f>IF(I66="","",(E66+I66+M66+Q66)/(E66+F66+I66+J66+M66+N66+Q66+R66))*100</f>
        <v>100</v>
      </c>
      <c r="W66" s="240"/>
      <c r="X66" s="307">
        <f>IF(V66="","",RANK(V66,V66:W69))</f>
        <v>1</v>
      </c>
      <c r="Y66" s="308"/>
      <c r="Z66" s="42"/>
      <c r="AA66" s="254" t="s">
        <v>376</v>
      </c>
      <c r="AB66" s="42"/>
      <c r="AC66" s="43"/>
      <c r="AD66" s="22"/>
      <c r="AE66" s="22"/>
      <c r="AF66" s="22"/>
      <c r="AG66" s="22"/>
    </row>
    <row r="67" spans="1:33" ht="21.75" customHeight="1">
      <c r="A67" s="23">
        <v>15</v>
      </c>
      <c r="B67" s="3" t="str">
        <f>IF(A67="","",VLOOKUP(A67,データ!$G$103:$I$148,2,FALSE))</f>
        <v>黒木　香菜子</v>
      </c>
      <c r="C67" s="65" t="str">
        <f>IF(A67="","",VLOOKUP(A67,データ!$G$103:$I$148,3,FALSE))</f>
        <v>小林Ｊｒ</v>
      </c>
      <c r="D67" s="56" t="str">
        <f>IF(H66="","",IF(H66="○","●","○"))</f>
        <v>●</v>
      </c>
      <c r="E67" s="57">
        <f>IF(J66="","",J66)</f>
        <v>0</v>
      </c>
      <c r="F67" s="58">
        <f>IF(I66="","",I66)</f>
        <v>6</v>
      </c>
      <c r="G67" s="51">
        <f>IF(K66="","",K66)</f>
      </c>
      <c r="H67" s="333"/>
      <c r="I67" s="334"/>
      <c r="J67" s="334"/>
      <c r="K67" s="335"/>
      <c r="L67" s="51" t="str">
        <f>IF(M67="","",IF(M67&gt;N67,"○","●"))</f>
        <v>○</v>
      </c>
      <c r="M67" s="57">
        <v>6</v>
      </c>
      <c r="N67" s="58">
        <v>0</v>
      </c>
      <c r="O67" s="51"/>
      <c r="P67" s="51" t="str">
        <f>IF(Q67="","",IF(Q67&gt;R67,"○","●"))</f>
        <v>○</v>
      </c>
      <c r="Q67" s="57">
        <v>6</v>
      </c>
      <c r="R67" s="58">
        <v>1</v>
      </c>
      <c r="S67" s="51"/>
      <c r="T67" s="45">
        <f>IF(D67="","",COUNTIF(D67:S67,"○"))</f>
        <v>2</v>
      </c>
      <c r="U67" s="40">
        <f>IF(D67="","",COUNTIF(D67:S67,"●"))</f>
        <v>1</v>
      </c>
      <c r="V67" s="239">
        <f>IF(M67="","",(E67+M67+Q67)/(E67+F67+M67+N67+Q67+R67))*100</f>
        <v>63.1578947368421</v>
      </c>
      <c r="W67" s="240"/>
      <c r="X67" s="307">
        <f>IF(V67="","",RANK(V67,V66:W69))</f>
        <v>2</v>
      </c>
      <c r="Y67" s="308"/>
      <c r="Z67" s="22"/>
      <c r="AA67" s="22"/>
      <c r="AB67" s="22"/>
      <c r="AC67" s="22"/>
      <c r="AD67" s="22"/>
      <c r="AE67" s="22"/>
      <c r="AF67" s="22"/>
      <c r="AG67" s="22"/>
    </row>
    <row r="68" spans="1:33" ht="21.75" customHeight="1">
      <c r="A68" s="23">
        <v>16</v>
      </c>
      <c r="B68" s="4" t="str">
        <f>IF(A68="","",VLOOKUP(A68,データ!$G$103:$I$148,2,FALSE))</f>
        <v>上米良萌々子</v>
      </c>
      <c r="C68" s="65" t="str">
        <f>IF(A68="","",VLOOKUP(A68,データ!$G$103:$I$148,3,FALSE))</f>
        <v>リザーブＪｒ</v>
      </c>
      <c r="D68" s="56" t="str">
        <f>IF(L66="","",IF(L66="○","●","○"))</f>
        <v>●</v>
      </c>
      <c r="E68" s="19">
        <f>IF(N66="","",N66)</f>
        <v>0</v>
      </c>
      <c r="F68" s="53">
        <f>IF(M66="","",M66)</f>
        <v>6</v>
      </c>
      <c r="G68" s="52">
        <f>IF(O66="","",O66)</f>
      </c>
      <c r="H68" s="52" t="str">
        <f>IF(L67="","",IF(L67="○","●","○"))</f>
        <v>●</v>
      </c>
      <c r="I68" s="19">
        <f>IF(N67="","",N67)</f>
        <v>0</v>
      </c>
      <c r="J68" s="53">
        <f>IF(M67="","",M67)</f>
        <v>6</v>
      </c>
      <c r="K68" s="51">
        <f>IF(O67="","",O67)</f>
      </c>
      <c r="L68" s="333"/>
      <c r="M68" s="334"/>
      <c r="N68" s="334"/>
      <c r="O68" s="335"/>
      <c r="P68" s="51" t="str">
        <f>IF(Q68="","",IF(Q68&gt;R68,"○","●"))</f>
        <v>●</v>
      </c>
      <c r="Q68" s="57">
        <v>6</v>
      </c>
      <c r="R68" s="58">
        <v>7</v>
      </c>
      <c r="S68" s="51"/>
      <c r="T68" s="45">
        <f>IF(D68="","",COUNTIF(D68:S68,"○"))</f>
        <v>0</v>
      </c>
      <c r="U68" s="40">
        <f>IF(D68="","",COUNTIF(D68:S68,"●"))</f>
        <v>3</v>
      </c>
      <c r="V68" s="239">
        <f>IF(Q68="","",(E68+I68+M68+Q68)/(E68+F68+I68+J68+M68+N68+Q68+R68))*100</f>
        <v>24</v>
      </c>
      <c r="W68" s="240"/>
      <c r="X68" s="307">
        <f>IF(V68="","",RANK(V68,V66:W69))</f>
        <v>4</v>
      </c>
      <c r="Y68" s="308"/>
      <c r="Z68" s="22"/>
      <c r="AA68" s="22"/>
      <c r="AB68" s="22"/>
      <c r="AC68" s="22"/>
      <c r="AD68" s="22"/>
      <c r="AE68" s="22"/>
      <c r="AF68" s="22"/>
      <c r="AG68" s="22"/>
    </row>
    <row r="69" spans="1:33" ht="21.75" customHeight="1">
      <c r="A69" s="23">
        <v>17</v>
      </c>
      <c r="B69" s="65" t="str">
        <f>IF(A69="","",VLOOKUP(A69,データ!$G$103:$I$148,2,FALSE))</f>
        <v>神園　育美</v>
      </c>
      <c r="C69" s="65" t="str">
        <f>IF(A69="","",VLOOKUP(A69,データ!$G$103:$I$148,3,FALSE))</f>
        <v>新富Ｊｒ</v>
      </c>
      <c r="D69" s="62" t="str">
        <f>IF(P66="","",IF(P66="○","●","○"))</f>
        <v>●</v>
      </c>
      <c r="E69" s="59">
        <f>IF(R66="","",R66)</f>
        <v>0</v>
      </c>
      <c r="F69" s="61">
        <f>IF(Q66="","",Q66)</f>
        <v>6</v>
      </c>
      <c r="G69" s="60">
        <f>IF(S66="","",S66)</f>
      </c>
      <c r="H69" s="60" t="str">
        <f>IF(P67="","",IF(P67="○","●","○"))</f>
        <v>●</v>
      </c>
      <c r="I69" s="59">
        <f>IF(R67="","",R67)</f>
        <v>1</v>
      </c>
      <c r="J69" s="61">
        <f>IF(Q67="","",Q67)</f>
        <v>6</v>
      </c>
      <c r="K69" s="52">
        <f>IF(S67="","",S67)</f>
      </c>
      <c r="L69" s="52" t="str">
        <f>IF(P68="","",IF(P68="○","●","○"))</f>
        <v>○</v>
      </c>
      <c r="M69" s="19">
        <f>IF(R68="","",R68)</f>
        <v>7</v>
      </c>
      <c r="N69" s="53">
        <f>IF(Q68="","",Q68)</f>
        <v>6</v>
      </c>
      <c r="O69" s="52">
        <f>IF(S68="","",S68)</f>
      </c>
      <c r="P69" s="316"/>
      <c r="Q69" s="317"/>
      <c r="R69" s="317"/>
      <c r="S69" s="318"/>
      <c r="T69" s="116">
        <f>IF(D69="","",COUNTIF(D69:S69,"○"))</f>
        <v>1</v>
      </c>
      <c r="U69" s="115">
        <f>IF(D69="","",COUNTIF(D69:S69,"●"))</f>
        <v>2</v>
      </c>
      <c r="V69" s="239">
        <f>IF(Q68="","",(E69+I69+M69+Q69)/(E69+F69+I69+J69+M69+N69+Q69+R69))*100</f>
        <v>30.76923076923077</v>
      </c>
      <c r="W69" s="240"/>
      <c r="X69" s="243">
        <f>IF(V69="","",RANK(V69,V66:W69))</f>
        <v>3</v>
      </c>
      <c r="Y69" s="244"/>
      <c r="Z69" s="22"/>
      <c r="AA69" s="22"/>
      <c r="AB69" s="22"/>
      <c r="AC69" s="22"/>
      <c r="AD69" s="22"/>
      <c r="AE69" s="22"/>
      <c r="AF69" s="22"/>
      <c r="AG69" s="22"/>
    </row>
    <row r="70" spans="19:33" ht="13.5">
      <c r="S70" s="11"/>
      <c r="T70" s="11"/>
      <c r="U70" s="13"/>
      <c r="V70" s="13"/>
      <c r="W70" s="13"/>
      <c r="X70" s="13"/>
      <c r="Y70" s="14"/>
      <c r="Z70" s="14"/>
      <c r="AA70" s="14"/>
      <c r="AB70" s="14"/>
      <c r="AC70" s="14"/>
      <c r="AD70" s="14"/>
      <c r="AE70" s="14"/>
      <c r="AF70" s="14"/>
      <c r="AG70" s="14"/>
    </row>
    <row r="71" spans="19:33" ht="13.5">
      <c r="S71" s="11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</row>
    <row r="72" spans="19:33" ht="13.5">
      <c r="S72" s="11"/>
      <c r="T72" s="11"/>
      <c r="U72" s="13"/>
      <c r="V72" s="13"/>
      <c r="W72" s="13"/>
      <c r="X72" s="13"/>
      <c r="Y72" s="14"/>
      <c r="Z72" s="14"/>
      <c r="AA72" s="14"/>
      <c r="AB72" s="14"/>
      <c r="AC72" s="14"/>
      <c r="AD72" s="14"/>
      <c r="AE72" s="14"/>
      <c r="AF72" s="14"/>
      <c r="AG72" s="14"/>
    </row>
    <row r="73" spans="19:33" ht="13.5">
      <c r="S73" s="11"/>
      <c r="T73" s="11"/>
      <c r="U73" s="13"/>
      <c r="V73" s="13"/>
      <c r="W73" s="13"/>
      <c r="X73" s="13"/>
      <c r="Y73" s="14"/>
      <c r="Z73" s="14"/>
      <c r="AA73" s="14"/>
      <c r="AB73" s="14"/>
      <c r="AC73" s="14"/>
      <c r="AD73" s="14"/>
      <c r="AE73" s="14"/>
      <c r="AF73" s="14"/>
      <c r="AG73" s="14"/>
    </row>
    <row r="74" spans="19:33" ht="13.5">
      <c r="S74" s="11"/>
      <c r="T74" s="11"/>
      <c r="U74" s="13"/>
      <c r="V74" s="13"/>
      <c r="W74" s="13"/>
      <c r="X74" s="13"/>
      <c r="Y74" s="14"/>
      <c r="Z74" s="14"/>
      <c r="AA74" s="14"/>
      <c r="AB74" s="14"/>
      <c r="AC74" s="14"/>
      <c r="AD74" s="14"/>
      <c r="AE74" s="14"/>
      <c r="AF74" s="14"/>
      <c r="AG74" s="14"/>
    </row>
    <row r="75" spans="19:33" ht="13.5">
      <c r="S75" s="11"/>
      <c r="T75" s="11"/>
      <c r="U75" s="13"/>
      <c r="V75" s="13"/>
      <c r="W75" s="13"/>
      <c r="X75" s="13"/>
      <c r="Y75" s="14"/>
      <c r="Z75" s="14"/>
      <c r="AA75" s="14"/>
      <c r="AB75" s="14"/>
      <c r="AC75" s="14"/>
      <c r="AD75" s="14"/>
      <c r="AE75" s="14"/>
      <c r="AF75" s="14"/>
      <c r="AG75" s="14"/>
    </row>
    <row r="76" spans="19:33" ht="13.5">
      <c r="S76" s="14"/>
      <c r="T76" s="11"/>
      <c r="U76" s="13"/>
      <c r="V76" s="13"/>
      <c r="W76" s="13"/>
      <c r="X76" s="13"/>
      <c r="Y76" s="14"/>
      <c r="Z76" s="14"/>
      <c r="AA76" s="14"/>
      <c r="AB76" s="14"/>
      <c r="AC76" s="14"/>
      <c r="AD76" s="14"/>
      <c r="AE76" s="14"/>
      <c r="AF76" s="14"/>
      <c r="AG76" s="14"/>
    </row>
    <row r="77" spans="19:33" ht="13.5">
      <c r="S77" s="14"/>
      <c r="T77" s="11"/>
      <c r="U77" s="13"/>
      <c r="V77" s="13"/>
      <c r="W77" s="13"/>
      <c r="X77" s="13"/>
      <c r="Y77" s="14"/>
      <c r="Z77" s="14"/>
      <c r="AA77" s="14"/>
      <c r="AB77" s="14"/>
      <c r="AC77" s="14"/>
      <c r="AD77" s="14"/>
      <c r="AE77" s="14"/>
      <c r="AF77" s="14"/>
      <c r="AG77" s="14"/>
    </row>
    <row r="78" spans="19:33" ht="13.5"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</row>
    <row r="79" spans="19:33" ht="13.5"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</row>
    <row r="80" spans="19:33" ht="13.5"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</row>
    <row r="81" spans="19:33" ht="13.5"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</row>
    <row r="82" spans="19:33" ht="13.5">
      <c r="S82" s="11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</row>
    <row r="83" spans="19:33" ht="13.5">
      <c r="S83" s="11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</row>
    <row r="84" spans="19:33" ht="13.5"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4"/>
      <c r="AD84" s="14"/>
      <c r="AE84" s="14"/>
      <c r="AF84" s="14"/>
      <c r="AG84" s="14"/>
    </row>
    <row r="85" spans="19:33" ht="13.5">
      <c r="S85" s="11"/>
      <c r="T85" s="15"/>
      <c r="U85" s="15"/>
      <c r="V85" s="13"/>
      <c r="W85" s="13"/>
      <c r="X85" s="14"/>
      <c r="Y85" s="14"/>
      <c r="Z85" s="14"/>
      <c r="AA85" s="14"/>
      <c r="AB85" s="14"/>
      <c r="AC85" s="14"/>
      <c r="AD85" s="14"/>
      <c r="AE85" s="14"/>
      <c r="AF85" s="14"/>
      <c r="AG85" s="14"/>
    </row>
    <row r="86" spans="19:33" ht="13.5">
      <c r="S86" s="14"/>
      <c r="T86" s="15"/>
      <c r="U86" s="15"/>
      <c r="V86" s="13"/>
      <c r="W86" s="13"/>
      <c r="X86" s="14"/>
      <c r="Y86" s="14"/>
      <c r="Z86" s="14"/>
      <c r="AA86" s="14"/>
      <c r="AB86" s="14"/>
      <c r="AC86" s="14"/>
      <c r="AD86" s="14"/>
      <c r="AE86" s="14"/>
      <c r="AF86" s="14"/>
      <c r="AG86" s="14"/>
    </row>
    <row r="87" spans="19:33" ht="13.5">
      <c r="S87" s="14"/>
      <c r="T87" s="15"/>
      <c r="U87" s="15"/>
      <c r="V87" s="13"/>
      <c r="W87" s="13"/>
      <c r="X87" s="14"/>
      <c r="Y87" s="14"/>
      <c r="Z87" s="14"/>
      <c r="AA87" s="14"/>
      <c r="AB87" s="14"/>
      <c r="AC87" s="14"/>
      <c r="AD87" s="14"/>
      <c r="AE87" s="14"/>
      <c r="AF87" s="14"/>
      <c r="AG87" s="14"/>
    </row>
    <row r="88" spans="19:33" ht="13.5">
      <c r="S88" s="11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</row>
    <row r="89" spans="19:33" ht="13.5">
      <c r="S89" s="11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</row>
    <row r="90" spans="19:33" ht="13.5"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4"/>
      <c r="AD90" s="14"/>
      <c r="AE90" s="14"/>
      <c r="AF90" s="14"/>
      <c r="AG90" s="14"/>
    </row>
    <row r="91" spans="19:33" ht="13.5">
      <c r="S91" s="11"/>
      <c r="T91" s="15"/>
      <c r="U91" s="15"/>
      <c r="V91" s="13"/>
      <c r="W91" s="13"/>
      <c r="X91" s="14"/>
      <c r="Y91" s="14"/>
      <c r="Z91" s="14"/>
      <c r="AA91" s="14"/>
      <c r="AB91" s="14"/>
      <c r="AC91" s="14"/>
      <c r="AD91" s="14"/>
      <c r="AE91" s="14"/>
      <c r="AF91" s="14"/>
      <c r="AG91" s="14"/>
    </row>
    <row r="92" spans="19:33" ht="13.5">
      <c r="S92" s="14"/>
      <c r="T92" s="15"/>
      <c r="U92" s="15"/>
      <c r="V92" s="13"/>
      <c r="W92" s="13"/>
      <c r="X92" s="14"/>
      <c r="Y92" s="14"/>
      <c r="Z92" s="14"/>
      <c r="AA92" s="14"/>
      <c r="AB92" s="14"/>
      <c r="AC92" s="14"/>
      <c r="AD92" s="14"/>
      <c r="AE92" s="14"/>
      <c r="AF92" s="14"/>
      <c r="AG92" s="14"/>
    </row>
    <row r="93" spans="19:33" ht="13.5">
      <c r="S93" s="14"/>
      <c r="T93" s="15"/>
      <c r="U93" s="15"/>
      <c r="V93" s="13"/>
      <c r="W93" s="13"/>
      <c r="X93" s="14"/>
      <c r="Y93" s="14"/>
      <c r="Z93" s="14"/>
      <c r="AA93" s="14"/>
      <c r="AB93" s="14"/>
      <c r="AC93" s="14"/>
      <c r="AD93" s="14"/>
      <c r="AE93" s="14"/>
      <c r="AF93" s="14"/>
      <c r="AG93" s="14"/>
    </row>
    <row r="94" spans="19:33" ht="13.5">
      <c r="S94" s="11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</row>
    <row r="95" spans="19:33" ht="13.5">
      <c r="S95" s="11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</row>
    <row r="96" spans="19:33" ht="13.5"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4"/>
      <c r="AE96" s="14"/>
      <c r="AF96" s="14"/>
      <c r="AG96" s="14"/>
    </row>
    <row r="97" spans="19:33" ht="13.5">
      <c r="S97" s="11"/>
      <c r="T97" s="15"/>
      <c r="U97" s="15"/>
      <c r="V97" s="13"/>
      <c r="W97" s="13"/>
      <c r="X97" s="14"/>
      <c r="Y97" s="14"/>
      <c r="Z97" s="14"/>
      <c r="AA97" s="14"/>
      <c r="AB97" s="14"/>
      <c r="AC97" s="14"/>
      <c r="AD97" s="14"/>
      <c r="AE97" s="14"/>
      <c r="AF97" s="14"/>
      <c r="AG97" s="14"/>
    </row>
    <row r="98" spans="19:33" ht="13.5">
      <c r="S98" s="11"/>
      <c r="T98" s="15"/>
      <c r="U98" s="15"/>
      <c r="V98" s="13"/>
      <c r="W98" s="13"/>
      <c r="X98" s="14"/>
      <c r="Y98" s="14"/>
      <c r="Z98" s="14"/>
      <c r="AA98" s="14"/>
      <c r="AB98" s="14"/>
      <c r="AC98" s="14"/>
      <c r="AD98" s="14"/>
      <c r="AE98" s="14"/>
      <c r="AF98" s="14"/>
      <c r="AG98" s="14"/>
    </row>
    <row r="99" spans="19:33" ht="13.5">
      <c r="S99" s="14"/>
      <c r="T99" s="15"/>
      <c r="U99" s="15"/>
      <c r="V99" s="13"/>
      <c r="W99" s="13"/>
      <c r="X99" s="14"/>
      <c r="Y99" s="14"/>
      <c r="Z99" s="14"/>
      <c r="AA99" s="14"/>
      <c r="AB99" s="14"/>
      <c r="AC99" s="14"/>
      <c r="AD99" s="14"/>
      <c r="AE99" s="14"/>
      <c r="AF99" s="14"/>
      <c r="AG99" s="14"/>
    </row>
    <row r="100" spans="19:33" ht="13.5">
      <c r="S100" s="14"/>
      <c r="T100" s="15"/>
      <c r="U100" s="15"/>
      <c r="V100" s="13"/>
      <c r="W100" s="13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</row>
    <row r="101" spans="19:33" ht="13.5"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</row>
    <row r="102" spans="19:33" ht="13.5"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1"/>
      <c r="AG102" s="13"/>
    </row>
    <row r="103" spans="19:33" ht="13.5"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1"/>
      <c r="AG103" s="13"/>
    </row>
    <row r="104" spans="19:33" ht="13.5"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9:33" ht="13.5"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1"/>
      <c r="AG105" s="13"/>
    </row>
    <row r="106" spans="19:33" ht="13.5"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1"/>
      <c r="AG106" s="13"/>
    </row>
    <row r="107" spans="19:33" ht="13.5">
      <c r="S107" s="11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</row>
    <row r="108" spans="19:33" ht="13.5">
      <c r="S108" s="11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1"/>
      <c r="AG108" s="13"/>
    </row>
    <row r="109" spans="19:33" ht="13.5">
      <c r="S109" s="11"/>
      <c r="T109" s="13"/>
      <c r="U109" s="13"/>
      <c r="V109" s="13"/>
      <c r="W109" s="13"/>
      <c r="X109" s="14"/>
      <c r="Y109" s="14"/>
      <c r="Z109" s="14"/>
      <c r="AA109" s="14"/>
      <c r="AB109" s="14"/>
      <c r="AC109" s="14"/>
      <c r="AD109" s="14"/>
      <c r="AE109" s="14"/>
      <c r="AF109" s="11"/>
      <c r="AG109" s="13"/>
    </row>
    <row r="110" spans="19:33" ht="13.5">
      <c r="S110" s="14"/>
      <c r="T110" s="13"/>
      <c r="U110" s="13"/>
      <c r="V110" s="13"/>
      <c r="W110" s="13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</row>
    <row r="111" spans="19:33" ht="13.5">
      <c r="S111" s="11"/>
      <c r="T111" s="13"/>
      <c r="U111" s="13"/>
      <c r="V111" s="13"/>
      <c r="W111" s="13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</row>
    <row r="112" spans="19:33" ht="13.5">
      <c r="S112" s="11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</row>
    <row r="113" spans="19:33" ht="13.5">
      <c r="S113" s="11"/>
      <c r="T113" s="13"/>
      <c r="U113" s="13"/>
      <c r="V113" s="13"/>
      <c r="W113" s="13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</row>
    <row r="114" spans="19:33" ht="13.5">
      <c r="S114" s="14"/>
      <c r="T114" s="13"/>
      <c r="U114" s="13"/>
      <c r="V114" s="13"/>
      <c r="W114" s="13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</row>
    <row r="115" spans="19:33" ht="13.5">
      <c r="S115" s="11"/>
      <c r="T115" s="13"/>
      <c r="U115" s="13"/>
      <c r="V115" s="13"/>
      <c r="W115" s="13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</row>
    <row r="116" spans="19:33" ht="13.5">
      <c r="S116" s="11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</row>
    <row r="117" spans="19:33" ht="13.5">
      <c r="S117" s="11"/>
      <c r="T117" s="13"/>
      <c r="U117" s="13"/>
      <c r="V117" s="13"/>
      <c r="W117" s="13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</row>
    <row r="118" spans="19:33" ht="13.5">
      <c r="S118" s="14"/>
      <c r="T118" s="13"/>
      <c r="U118" s="13"/>
      <c r="V118" s="13"/>
      <c r="W118" s="13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</row>
    <row r="119" spans="19:33" ht="13.5">
      <c r="S119" s="11"/>
      <c r="T119" s="13"/>
      <c r="U119" s="13"/>
      <c r="V119" s="13"/>
      <c r="W119" s="13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</row>
    <row r="120" spans="19:33" ht="13.5">
      <c r="S120" s="11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</row>
    <row r="121" spans="19:33" ht="13.5">
      <c r="S121" s="14"/>
      <c r="T121" s="13"/>
      <c r="U121" s="13"/>
      <c r="V121" s="13"/>
      <c r="W121" s="13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</row>
    <row r="122" spans="19:33" ht="13.5">
      <c r="S122" s="14"/>
      <c r="T122" s="13"/>
      <c r="U122" s="13"/>
      <c r="V122" s="13"/>
      <c r="W122" s="13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</row>
    <row r="123" spans="19:33" ht="13.5"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</row>
    <row r="124" spans="19:33" ht="13.5"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</row>
    <row r="125" spans="19:30" ht="13.5">
      <c r="S125" s="14"/>
      <c r="T125" s="11"/>
      <c r="U125" s="13"/>
      <c r="V125" s="13"/>
      <c r="W125" s="13"/>
      <c r="X125" s="13"/>
      <c r="Y125" s="14"/>
      <c r="Z125" s="14"/>
      <c r="AA125" s="14"/>
      <c r="AB125" s="14"/>
      <c r="AC125" s="14"/>
      <c r="AD125" s="14"/>
    </row>
    <row r="126" spans="19:30" ht="13.5">
      <c r="S126" s="14"/>
      <c r="T126" s="11"/>
      <c r="U126" s="13"/>
      <c r="V126" s="13"/>
      <c r="W126" s="13"/>
      <c r="X126" s="13"/>
      <c r="Y126" s="14"/>
      <c r="Z126" s="14"/>
      <c r="AA126" s="14"/>
      <c r="AB126" s="14"/>
      <c r="AC126" s="14"/>
      <c r="AD126" s="14"/>
    </row>
    <row r="127" spans="19:30" ht="13.5"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</row>
    <row r="128" spans="19:30" ht="13.5">
      <c r="S128" s="14"/>
      <c r="T128" s="11"/>
      <c r="U128" s="13"/>
      <c r="V128" s="13"/>
      <c r="W128" s="13"/>
      <c r="X128" s="13"/>
      <c r="Y128" s="14"/>
      <c r="Z128" s="14"/>
      <c r="AA128" s="14"/>
      <c r="AB128" s="14"/>
      <c r="AC128" s="14"/>
      <c r="AD128" s="14"/>
    </row>
    <row r="129" spans="19:29" ht="13.5">
      <c r="S129" s="14"/>
      <c r="T129" s="11"/>
      <c r="U129" s="13"/>
      <c r="V129" s="13"/>
      <c r="W129" s="13"/>
      <c r="X129" s="13"/>
      <c r="Y129" s="14"/>
      <c r="Z129" s="14"/>
      <c r="AA129" s="14"/>
      <c r="AB129" s="14"/>
      <c r="AC129" s="14"/>
    </row>
    <row r="130" spans="20:29" ht="13.5">
      <c r="T130" s="14"/>
      <c r="U130" s="14"/>
      <c r="V130" s="14"/>
      <c r="W130" s="14"/>
      <c r="X130" s="14"/>
      <c r="Y130" s="14"/>
      <c r="Z130" s="14"/>
      <c r="AA130" s="14"/>
      <c r="AB130" s="14"/>
      <c r="AC130" s="14"/>
    </row>
    <row r="131" spans="20:29" ht="13.5">
      <c r="T131" s="14"/>
      <c r="U131" s="14"/>
      <c r="V131" s="14"/>
      <c r="W131" s="14"/>
      <c r="X131" s="14"/>
      <c r="Y131" s="14"/>
      <c r="Z131" s="14"/>
      <c r="AA131" s="14"/>
      <c r="AB131" s="14"/>
      <c r="AC131" s="14"/>
    </row>
  </sheetData>
  <mergeCells count="199">
    <mergeCell ref="R27:S27"/>
    <mergeCell ref="T27:U27"/>
    <mergeCell ref="D21:G21"/>
    <mergeCell ref="H12:K12"/>
    <mergeCell ref="D16:G16"/>
    <mergeCell ref="L13:O13"/>
    <mergeCell ref="M14:Q14"/>
    <mergeCell ref="R14:U14"/>
    <mergeCell ref="T13:U13"/>
    <mergeCell ref="R12:S12"/>
    <mergeCell ref="T10:U10"/>
    <mergeCell ref="P10:Q10"/>
    <mergeCell ref="R10:S10"/>
    <mergeCell ref="R11:S11"/>
    <mergeCell ref="T11:U11"/>
    <mergeCell ref="D11:G11"/>
    <mergeCell ref="D4:G4"/>
    <mergeCell ref="H4:K4"/>
    <mergeCell ref="L4:O4"/>
    <mergeCell ref="L7:O7"/>
    <mergeCell ref="D5:G5"/>
    <mergeCell ref="D10:G10"/>
    <mergeCell ref="H10:K10"/>
    <mergeCell ref="L10:O10"/>
    <mergeCell ref="H6:K6"/>
    <mergeCell ref="N3:R3"/>
    <mergeCell ref="S3:U3"/>
    <mergeCell ref="T4:U4"/>
    <mergeCell ref="P4:S4"/>
    <mergeCell ref="W43:Y43"/>
    <mergeCell ref="D44:G44"/>
    <mergeCell ref="H44:K44"/>
    <mergeCell ref="L44:O44"/>
    <mergeCell ref="P44:S44"/>
    <mergeCell ref="T44:U44"/>
    <mergeCell ref="V44:W44"/>
    <mergeCell ref="X44:Y44"/>
    <mergeCell ref="R43:V43"/>
    <mergeCell ref="D45:G45"/>
    <mergeCell ref="V45:W45"/>
    <mergeCell ref="X45:Y45"/>
    <mergeCell ref="H46:K46"/>
    <mergeCell ref="V46:W46"/>
    <mergeCell ref="X46:Y46"/>
    <mergeCell ref="L47:O47"/>
    <mergeCell ref="V47:W47"/>
    <mergeCell ref="X47:Y47"/>
    <mergeCell ref="P48:S48"/>
    <mergeCell ref="V48:W48"/>
    <mergeCell ref="X48:Y48"/>
    <mergeCell ref="H52:K52"/>
    <mergeCell ref="P50:Q50"/>
    <mergeCell ref="R50:S50"/>
    <mergeCell ref="T50:U50"/>
    <mergeCell ref="R51:S51"/>
    <mergeCell ref="T51:U51"/>
    <mergeCell ref="D50:G50"/>
    <mergeCell ref="H50:K50"/>
    <mergeCell ref="L50:O50"/>
    <mergeCell ref="D51:G51"/>
    <mergeCell ref="T56:U56"/>
    <mergeCell ref="L55:O55"/>
    <mergeCell ref="T52:U52"/>
    <mergeCell ref="L53:O53"/>
    <mergeCell ref="R53:S53"/>
    <mergeCell ref="T53:U53"/>
    <mergeCell ref="P55:Q55"/>
    <mergeCell ref="R55:S55"/>
    <mergeCell ref="T55:U55"/>
    <mergeCell ref="R52:S52"/>
    <mergeCell ref="D55:G55"/>
    <mergeCell ref="H55:K55"/>
    <mergeCell ref="T58:U58"/>
    <mergeCell ref="H57:K57"/>
    <mergeCell ref="R57:S57"/>
    <mergeCell ref="T57:U57"/>
    <mergeCell ref="D56:G56"/>
    <mergeCell ref="L58:O58"/>
    <mergeCell ref="R58:S58"/>
    <mergeCell ref="R56:S56"/>
    <mergeCell ref="D61:G61"/>
    <mergeCell ref="R61:S61"/>
    <mergeCell ref="T61:U61"/>
    <mergeCell ref="D60:G60"/>
    <mergeCell ref="H60:K60"/>
    <mergeCell ref="L60:O60"/>
    <mergeCell ref="D66:G66"/>
    <mergeCell ref="D65:G65"/>
    <mergeCell ref="H65:K65"/>
    <mergeCell ref="L65:O65"/>
    <mergeCell ref="AH4:AJ4"/>
    <mergeCell ref="H67:K67"/>
    <mergeCell ref="L68:O68"/>
    <mergeCell ref="T65:U65"/>
    <mergeCell ref="T63:U63"/>
    <mergeCell ref="H62:K62"/>
    <mergeCell ref="R62:S62"/>
    <mergeCell ref="T62:U62"/>
    <mergeCell ref="L63:O63"/>
    <mergeCell ref="R63:S63"/>
    <mergeCell ref="AH7:AJ7"/>
    <mergeCell ref="M9:Q9"/>
    <mergeCell ref="R9:U9"/>
    <mergeCell ref="AH9:AJ9"/>
    <mergeCell ref="P8:S8"/>
    <mergeCell ref="V8:W8"/>
    <mergeCell ref="X8:Y8"/>
    <mergeCell ref="T12:U12"/>
    <mergeCell ref="R13:S13"/>
    <mergeCell ref="R15:S15"/>
    <mergeCell ref="T15:U15"/>
    <mergeCell ref="D15:G15"/>
    <mergeCell ref="H15:K15"/>
    <mergeCell ref="L15:O15"/>
    <mergeCell ref="P15:Q15"/>
    <mergeCell ref="R20:S20"/>
    <mergeCell ref="T16:U16"/>
    <mergeCell ref="H17:K17"/>
    <mergeCell ref="R16:S16"/>
    <mergeCell ref="R17:S17"/>
    <mergeCell ref="T17:U17"/>
    <mergeCell ref="L18:O18"/>
    <mergeCell ref="V19:Y19"/>
    <mergeCell ref="Q19:U19"/>
    <mergeCell ref="R18:S18"/>
    <mergeCell ref="T18:U18"/>
    <mergeCell ref="D20:G20"/>
    <mergeCell ref="H20:K20"/>
    <mergeCell ref="L20:O20"/>
    <mergeCell ref="T22:U22"/>
    <mergeCell ref="H22:K22"/>
    <mergeCell ref="R21:S21"/>
    <mergeCell ref="R22:S22"/>
    <mergeCell ref="T21:U21"/>
    <mergeCell ref="T20:U20"/>
    <mergeCell ref="P20:Q20"/>
    <mergeCell ref="R26:S26"/>
    <mergeCell ref="T26:U26"/>
    <mergeCell ref="L23:O23"/>
    <mergeCell ref="R23:S23"/>
    <mergeCell ref="T23:U23"/>
    <mergeCell ref="D27:G27"/>
    <mergeCell ref="H26:K26"/>
    <mergeCell ref="L26:O26"/>
    <mergeCell ref="P26:Q26"/>
    <mergeCell ref="D26:G26"/>
    <mergeCell ref="X32:Y32"/>
    <mergeCell ref="H28:K28"/>
    <mergeCell ref="L29:O29"/>
    <mergeCell ref="R29:S29"/>
    <mergeCell ref="T29:U29"/>
    <mergeCell ref="T28:U28"/>
    <mergeCell ref="R28:S28"/>
    <mergeCell ref="M30:Q30"/>
    <mergeCell ref="AH35:AJ35"/>
    <mergeCell ref="D32:G32"/>
    <mergeCell ref="D31:G31"/>
    <mergeCell ref="T31:U31"/>
    <mergeCell ref="H31:K31"/>
    <mergeCell ref="L31:O31"/>
    <mergeCell ref="H33:K33"/>
    <mergeCell ref="P31:S31"/>
    <mergeCell ref="V31:W31"/>
    <mergeCell ref="X31:Y31"/>
    <mergeCell ref="P65:S65"/>
    <mergeCell ref="V65:W65"/>
    <mergeCell ref="R30:U30"/>
    <mergeCell ref="M25:Q25"/>
    <mergeCell ref="R25:U25"/>
    <mergeCell ref="P60:Q60"/>
    <mergeCell ref="R60:S60"/>
    <mergeCell ref="T60:U60"/>
    <mergeCell ref="L34:O34"/>
    <mergeCell ref="V32:W32"/>
    <mergeCell ref="X65:Y65"/>
    <mergeCell ref="V66:W66"/>
    <mergeCell ref="X66:Y66"/>
    <mergeCell ref="V67:W67"/>
    <mergeCell ref="X67:Y67"/>
    <mergeCell ref="V68:W68"/>
    <mergeCell ref="X68:Y68"/>
    <mergeCell ref="P69:S69"/>
    <mergeCell ref="V69:W69"/>
    <mergeCell ref="X69:Y69"/>
    <mergeCell ref="V4:W4"/>
    <mergeCell ref="X4:Y4"/>
    <mergeCell ref="V5:W5"/>
    <mergeCell ref="X5:Y5"/>
    <mergeCell ref="V6:W6"/>
    <mergeCell ref="X6:Y6"/>
    <mergeCell ref="V7:W7"/>
    <mergeCell ref="X7:Y7"/>
    <mergeCell ref="P35:S35"/>
    <mergeCell ref="V35:W35"/>
    <mergeCell ref="X35:Y35"/>
    <mergeCell ref="V33:W33"/>
    <mergeCell ref="X33:Y33"/>
    <mergeCell ref="V34:W34"/>
    <mergeCell ref="X34:Y3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0" r:id="rId1"/>
  <rowBreaks count="1" manualBreakCount="1">
    <brk id="40" max="3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W75"/>
  <sheetViews>
    <sheetView view="pageBreakPreview" zoomScale="115" zoomScaleNormal="75" zoomScaleSheetLayoutView="115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8.625" style="0" customWidth="1"/>
    <col min="4" max="25" width="1.75390625" style="193" customWidth="1"/>
    <col min="26" max="37" width="4.625" style="193" customWidth="1"/>
    <col min="38" max="49" width="4.625" style="0" customWidth="1"/>
    <col min="50" max="86" width="1.75390625" style="0" customWidth="1"/>
  </cols>
  <sheetData>
    <row r="1" spans="1:49" s="1" customFormat="1" ht="28.5">
      <c r="A1" s="35" t="s">
        <v>133</v>
      </c>
      <c r="B1" s="46"/>
      <c r="C1" s="46"/>
      <c r="D1" s="191" t="s">
        <v>79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</row>
    <row r="2" spans="1:49" s="1" customFormat="1" ht="15" customHeight="1">
      <c r="A2" s="46"/>
      <c r="B2" s="46"/>
      <c r="C2" s="4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2"/>
      <c r="AM2" s="12"/>
      <c r="AN2" s="12"/>
      <c r="AO2" s="12"/>
      <c r="AP2" s="9"/>
      <c r="AQ2" s="9"/>
      <c r="AR2" s="9"/>
      <c r="AS2" s="9"/>
      <c r="AT2" s="9"/>
      <c r="AU2" s="9"/>
      <c r="AV2" s="9"/>
      <c r="AW2" s="9"/>
    </row>
    <row r="3" spans="1:49" s="1" customFormat="1" ht="18.75" customHeight="1">
      <c r="A3" s="10" t="s">
        <v>68</v>
      </c>
      <c r="B3" s="27" t="s">
        <v>146</v>
      </c>
      <c r="C3" s="109" t="s">
        <v>145</v>
      </c>
      <c r="D3" s="303" t="str">
        <f>LEFT(B4,3)</f>
        <v>高橋　</v>
      </c>
      <c r="E3" s="238"/>
      <c r="F3" s="238"/>
      <c r="G3" s="304"/>
      <c r="H3" s="238" t="str">
        <f>LEFT(B5,3)</f>
        <v>渡邊　</v>
      </c>
      <c r="I3" s="238"/>
      <c r="J3" s="238"/>
      <c r="K3" s="304"/>
      <c r="L3" s="304" t="str">
        <f>LEFT(B6,3)</f>
        <v>別府　</v>
      </c>
      <c r="M3" s="304"/>
      <c r="N3" s="304"/>
      <c r="O3" s="304"/>
      <c r="P3" s="322" t="s">
        <v>156</v>
      </c>
      <c r="Q3" s="322"/>
      <c r="R3" s="243" t="s">
        <v>5</v>
      </c>
      <c r="S3" s="244"/>
      <c r="T3" s="243" t="s">
        <v>157</v>
      </c>
      <c r="U3" s="244"/>
      <c r="V3" s="11"/>
      <c r="W3" s="11"/>
      <c r="X3" s="11"/>
      <c r="Y3" s="11"/>
      <c r="Z3" s="13"/>
      <c r="AA3" s="11"/>
      <c r="AB3" s="15"/>
      <c r="AC3" s="15"/>
      <c r="AD3" s="13"/>
      <c r="AE3" s="13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321"/>
      <c r="AQ3" s="321"/>
      <c r="AR3" s="321"/>
      <c r="AS3" s="321"/>
      <c r="AT3" s="16"/>
      <c r="AU3" s="16"/>
      <c r="AV3" s="9"/>
      <c r="AW3" s="9"/>
    </row>
    <row r="4" spans="1:49" s="1" customFormat="1" ht="18.75" customHeight="1">
      <c r="A4" s="2">
        <v>1</v>
      </c>
      <c r="B4" s="4" t="str">
        <f>IF(A4="","",VLOOKUP(A4,データ!$B$151:$D$167,2,FALSE))</f>
        <v>高橋　翔</v>
      </c>
      <c r="C4" s="110" t="str">
        <f>IF(A4="","",VLOOKUP(A4,データ!$B$151:$D$167,3,FALSE))</f>
        <v>イワキリＪｒ</v>
      </c>
      <c r="D4" s="329"/>
      <c r="E4" s="317"/>
      <c r="F4" s="317"/>
      <c r="G4" s="318"/>
      <c r="H4" s="31" t="str">
        <f>IF(I4="","",IF(I4&gt;J4,"○","●"))</f>
        <v>○</v>
      </c>
      <c r="I4" s="57">
        <v>6</v>
      </c>
      <c r="J4" s="58">
        <v>0</v>
      </c>
      <c r="K4" s="58"/>
      <c r="L4" s="31" t="str">
        <f>IF(M4="","",IF(M4&gt;N4,"○","●"))</f>
        <v>○</v>
      </c>
      <c r="M4" s="57">
        <v>6</v>
      </c>
      <c r="N4" s="58">
        <v>4</v>
      </c>
      <c r="O4" s="58"/>
      <c r="P4" s="28">
        <f>IF(H4="","",COUNTIF(D4:O4,"○"))</f>
        <v>2</v>
      </c>
      <c r="Q4" s="26">
        <f>IF(H4="","",COUNTIF(D4:O4,"●"))</f>
        <v>0</v>
      </c>
      <c r="R4" s="239">
        <f>IF(I4="","",(E4+I4+M4)/(E4+F4+I4+J4+M4+N4))*100</f>
        <v>75</v>
      </c>
      <c r="S4" s="328"/>
      <c r="T4" s="271">
        <f>IF(R4="","",RANK(R4,R4:S6))</f>
        <v>1</v>
      </c>
      <c r="U4" s="238"/>
      <c r="V4" s="11"/>
      <c r="W4" s="11"/>
      <c r="X4" s="11"/>
      <c r="Y4" s="11"/>
      <c r="Z4" s="13"/>
      <c r="AA4" s="11"/>
      <c r="AB4" s="15"/>
      <c r="AC4" s="15"/>
      <c r="AD4" s="13"/>
      <c r="AE4" s="13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342"/>
      <c r="AQ4" s="342"/>
      <c r="AR4" s="323"/>
      <c r="AS4" s="323"/>
      <c r="AT4" s="8"/>
      <c r="AU4" s="8"/>
      <c r="AV4" s="9"/>
      <c r="AW4" s="9"/>
    </row>
    <row r="5" spans="1:49" s="1" customFormat="1" ht="18.75" customHeight="1">
      <c r="A5" s="2">
        <v>2</v>
      </c>
      <c r="B5" s="4" t="str">
        <f>IF(A5="","",VLOOKUP(A5,データ!$B$151:$D$167,2,FALSE))</f>
        <v>渡邊　直通</v>
      </c>
      <c r="C5" s="110" t="str">
        <f>IF(A5="","",VLOOKUP(A5,データ!$B$151:$D$167,3,FALSE))</f>
        <v>清武Jr</v>
      </c>
      <c r="D5" s="32" t="str">
        <f>IF(H4="","",IF(H4="○","●","○"))</f>
        <v>●</v>
      </c>
      <c r="E5" s="28">
        <f>IF(J4="","",J4)</f>
        <v>0</v>
      </c>
      <c r="F5" s="26">
        <f>IF(I4="","",I4)</f>
        <v>6</v>
      </c>
      <c r="G5" s="64">
        <f>IF(K4="","",K4)</f>
      </c>
      <c r="H5" s="316"/>
      <c r="I5" s="317"/>
      <c r="J5" s="317"/>
      <c r="K5" s="318"/>
      <c r="L5" s="33" t="str">
        <f>IF(M5="","",IF(M5&gt;N5,"○","●"))</f>
        <v>●</v>
      </c>
      <c r="M5" s="19">
        <v>1</v>
      </c>
      <c r="N5" s="53">
        <v>6</v>
      </c>
      <c r="O5" s="53"/>
      <c r="P5" s="28">
        <f>IF(D5="","",COUNTIF(D5:O5,"○"))</f>
        <v>0</v>
      </c>
      <c r="Q5" s="26">
        <f>IF(D5="","",COUNTIF(D5:O5,"●"))</f>
        <v>2</v>
      </c>
      <c r="R5" s="239">
        <f>IF(E5="","",(E5+I5+M5)/(E5+F5+I5+J5+M5+N5))*100</f>
        <v>7.6923076923076925</v>
      </c>
      <c r="S5" s="328"/>
      <c r="T5" s="271">
        <f>IF(R5="","",RANK(R5,R4:S6))</f>
        <v>3</v>
      </c>
      <c r="U5" s="238"/>
      <c r="V5" s="11"/>
      <c r="W5" s="11"/>
      <c r="X5" s="11"/>
      <c r="Y5" s="11"/>
      <c r="Z5" s="13"/>
      <c r="AA5" s="11"/>
      <c r="AB5" s="15"/>
      <c r="AC5" s="15"/>
      <c r="AD5" s="13"/>
      <c r="AE5" s="13"/>
      <c r="AF5" s="192"/>
      <c r="AG5" s="11"/>
      <c r="AH5" s="11"/>
      <c r="AI5" s="11"/>
      <c r="AJ5" s="11"/>
      <c r="AK5" s="11"/>
      <c r="AL5" s="8"/>
      <c r="AM5" s="8"/>
      <c r="AN5" s="8"/>
      <c r="AO5" s="8"/>
      <c r="AP5" s="342"/>
      <c r="AQ5" s="342"/>
      <c r="AR5" s="323"/>
      <c r="AS5" s="323"/>
      <c r="AT5" s="8"/>
      <c r="AU5" s="8"/>
      <c r="AV5" s="9"/>
      <c r="AW5" s="9"/>
    </row>
    <row r="6" spans="1:49" s="1" customFormat="1" ht="18.75" customHeight="1">
      <c r="A6" s="2">
        <v>3</v>
      </c>
      <c r="B6" s="4" t="str">
        <f>IF(A6="","",VLOOKUP(A6,データ!$B$151:$D$167,2,FALSE))</f>
        <v>別府　龍之介</v>
      </c>
      <c r="C6" s="110" t="str">
        <f>IF(A6="","",VLOOKUP(A6,データ!$B$151:$D$167,3,FALSE))</f>
        <v>シーガイアＪｒ</v>
      </c>
      <c r="D6" s="32" t="str">
        <f>IF(L4="","",IF(L4="○","●","○"))</f>
        <v>●</v>
      </c>
      <c r="E6" s="28">
        <f>IF(N4="","",N4)</f>
        <v>4</v>
      </c>
      <c r="F6" s="26">
        <f>IF(M4="","",M4)</f>
        <v>6</v>
      </c>
      <c r="G6" s="64">
        <f>IF(O4="","",O4)</f>
      </c>
      <c r="H6" s="34" t="str">
        <f>IF(L5="","",IF(L5="○","●","○"))</f>
        <v>○</v>
      </c>
      <c r="I6" s="28">
        <f>IF(N5="","",N5)</f>
        <v>6</v>
      </c>
      <c r="J6" s="26">
        <f>IF(M5="","",M5)</f>
        <v>1</v>
      </c>
      <c r="K6" s="64">
        <f>IF(O5="","",O5)</f>
      </c>
      <c r="L6" s="316"/>
      <c r="M6" s="317"/>
      <c r="N6" s="317"/>
      <c r="O6" s="318"/>
      <c r="P6" s="28">
        <f>IF(D6="","",COUNTIF(D6:O6,"○"))</f>
        <v>1</v>
      </c>
      <c r="Q6" s="26">
        <f>IF(D6="","",COUNTIF(D6:O6,"●"))</f>
        <v>1</v>
      </c>
      <c r="R6" s="239">
        <f>IF(E6="","",(E6+I6+M6)/(E6+F6+I6+J6+M6+N6))*100</f>
        <v>58.82352941176471</v>
      </c>
      <c r="S6" s="328"/>
      <c r="T6" s="271">
        <f>IF(R6="","",RANK(R6,R4:S6))</f>
        <v>2</v>
      </c>
      <c r="U6" s="238"/>
      <c r="V6" s="257"/>
      <c r="W6" s="11"/>
      <c r="X6" s="11"/>
      <c r="Y6" s="11"/>
      <c r="Z6" s="13"/>
      <c r="AA6" s="11"/>
      <c r="AB6" s="15"/>
      <c r="AC6" s="15"/>
      <c r="AD6" s="13"/>
      <c r="AE6" s="13"/>
      <c r="AF6" s="11"/>
      <c r="AG6" s="11"/>
      <c r="AH6" s="11"/>
      <c r="AI6" s="14"/>
      <c r="AJ6" s="14"/>
      <c r="AK6" s="14"/>
      <c r="AL6" s="14"/>
      <c r="AM6" s="8"/>
      <c r="AN6" s="8"/>
      <c r="AO6" s="8"/>
      <c r="AP6" s="342"/>
      <c r="AQ6" s="342"/>
      <c r="AR6" s="323"/>
      <c r="AS6" s="323"/>
      <c r="AT6" s="8"/>
      <c r="AU6" s="8"/>
      <c r="AV6" s="9"/>
      <c r="AW6" s="9"/>
    </row>
    <row r="7" spans="1:49" s="1" customFormat="1" ht="18.75" customHeight="1">
      <c r="A7" s="8"/>
      <c r="B7"/>
      <c r="C7"/>
      <c r="D7" s="20"/>
      <c r="E7" s="16"/>
      <c r="F7" s="16"/>
      <c r="G7" s="16"/>
      <c r="H7" s="16"/>
      <c r="I7" s="16"/>
      <c r="J7" s="21"/>
      <c r="K7" s="18"/>
      <c r="L7" s="18"/>
      <c r="M7" s="18"/>
      <c r="N7" s="337"/>
      <c r="O7" s="337"/>
      <c r="P7" s="337"/>
      <c r="Q7" s="337"/>
      <c r="R7" s="338"/>
      <c r="S7" s="337"/>
      <c r="T7" s="337"/>
      <c r="U7" s="337"/>
      <c r="V7" s="11"/>
      <c r="W7" s="11"/>
      <c r="X7" s="11"/>
      <c r="Y7" s="11"/>
      <c r="Z7" s="13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8"/>
      <c r="AM7" s="8"/>
      <c r="AN7" s="8"/>
      <c r="AO7" s="8"/>
      <c r="AP7" s="343"/>
      <c r="AQ7" s="331"/>
      <c r="AR7" s="331"/>
      <c r="AS7" s="331"/>
      <c r="AT7" s="16"/>
      <c r="AU7" s="16"/>
      <c r="AV7" s="16"/>
      <c r="AW7" s="16"/>
    </row>
    <row r="8" spans="1:49" s="1" customFormat="1" ht="18.75" customHeight="1">
      <c r="A8" s="10" t="s">
        <v>55</v>
      </c>
      <c r="B8" s="27" t="s">
        <v>146</v>
      </c>
      <c r="C8" s="109" t="s">
        <v>145</v>
      </c>
      <c r="D8" s="303" t="str">
        <f>LEFT(B9,3)</f>
        <v>本田　</v>
      </c>
      <c r="E8" s="238"/>
      <c r="F8" s="238"/>
      <c r="G8" s="304"/>
      <c r="H8" s="238" t="str">
        <f>LEFT(B10,3)</f>
        <v>高垣遼</v>
      </c>
      <c r="I8" s="238"/>
      <c r="J8" s="238"/>
      <c r="K8" s="304"/>
      <c r="L8" s="304" t="str">
        <f>LEFT(B11,3)</f>
        <v>松元駿</v>
      </c>
      <c r="M8" s="304"/>
      <c r="N8" s="304"/>
      <c r="O8" s="304"/>
      <c r="P8" s="322" t="s">
        <v>156</v>
      </c>
      <c r="Q8" s="322"/>
      <c r="R8" s="243" t="s">
        <v>5</v>
      </c>
      <c r="S8" s="244"/>
      <c r="T8" s="243" t="s">
        <v>157</v>
      </c>
      <c r="U8" s="244"/>
      <c r="V8" s="258"/>
      <c r="W8" s="258"/>
      <c r="X8" s="11"/>
      <c r="Y8" s="11"/>
      <c r="Z8" s="13"/>
      <c r="AA8" s="11"/>
      <c r="AB8" s="15"/>
      <c r="AC8" s="15"/>
      <c r="AD8" s="13"/>
      <c r="AE8" s="13"/>
      <c r="AF8" s="192"/>
      <c r="AG8" s="11"/>
      <c r="AH8" s="11"/>
      <c r="AI8" s="11"/>
      <c r="AJ8" s="11"/>
      <c r="AK8" s="11"/>
      <c r="AL8" s="192"/>
      <c r="AM8" s="8"/>
      <c r="AN8" s="8"/>
      <c r="AO8" s="8"/>
      <c r="AP8" s="331"/>
      <c r="AQ8" s="331"/>
      <c r="AR8" s="331"/>
      <c r="AS8" s="331"/>
      <c r="AT8" s="37"/>
      <c r="AU8" s="37"/>
      <c r="AV8" s="37"/>
      <c r="AW8" s="37"/>
    </row>
    <row r="9" spans="1:49" s="1" customFormat="1" ht="18.75" customHeight="1">
      <c r="A9" s="2">
        <v>4</v>
      </c>
      <c r="B9" s="4" t="str">
        <f>IF(A9="","",VLOOKUP(A9,データ!$B$151:$D$167,2,FALSE))</f>
        <v>本田　貴大</v>
      </c>
      <c r="C9" s="110" t="str">
        <f>IF(A9="","",VLOOKUP(A9,データ!$B$151:$D$167,3,FALSE))</f>
        <v>シーガイアＪｒ</v>
      </c>
      <c r="D9" s="329"/>
      <c r="E9" s="317"/>
      <c r="F9" s="317"/>
      <c r="G9" s="318"/>
      <c r="H9" s="31" t="str">
        <f>IF(I9="","",IF(I9&gt;J9,"○","●"))</f>
        <v>○</v>
      </c>
      <c r="I9" s="57">
        <v>6</v>
      </c>
      <c r="J9" s="58">
        <v>1</v>
      </c>
      <c r="K9" s="58"/>
      <c r="L9" s="31" t="str">
        <f>IF(M9="","",IF(M9&gt;N9,"○","●"))</f>
        <v>●</v>
      </c>
      <c r="M9" s="57">
        <v>2</v>
      </c>
      <c r="N9" s="58">
        <v>6</v>
      </c>
      <c r="O9" s="58"/>
      <c r="P9" s="28">
        <f>IF(H9="","",COUNTIF(D9:O9,"○"))</f>
        <v>1</v>
      </c>
      <c r="Q9" s="26">
        <f>IF(H9="","",COUNTIF(D9:O9,"●"))</f>
        <v>1</v>
      </c>
      <c r="R9" s="239">
        <f>IF(I9="","",(E9+I9+M9)/(E9+F9+I9+J9+M9+N9))*100</f>
        <v>53.333333333333336</v>
      </c>
      <c r="S9" s="328"/>
      <c r="T9" s="271">
        <f>IF(R9="","",RANK(R9,R9:S11))</f>
        <v>2</v>
      </c>
      <c r="U9" s="238"/>
      <c r="V9" s="258"/>
      <c r="W9" s="258"/>
      <c r="X9" s="11"/>
      <c r="Y9" s="11"/>
      <c r="Z9" s="13"/>
      <c r="AA9" s="11"/>
      <c r="AB9" s="15"/>
      <c r="AC9" s="15"/>
      <c r="AD9" s="13"/>
      <c r="AE9" s="13"/>
      <c r="AF9" s="192"/>
      <c r="AG9" s="11"/>
      <c r="AH9" s="11"/>
      <c r="AI9" s="11"/>
      <c r="AJ9" s="11"/>
      <c r="AK9" s="11"/>
      <c r="AL9" s="192"/>
      <c r="AM9" s="8"/>
      <c r="AN9" s="8"/>
      <c r="AO9" s="8"/>
      <c r="AP9" s="342"/>
      <c r="AQ9" s="342"/>
      <c r="AR9" s="323"/>
      <c r="AS9" s="323"/>
      <c r="AT9" s="8"/>
      <c r="AU9" s="8"/>
      <c r="AV9" s="8"/>
      <c r="AW9" s="8"/>
    </row>
    <row r="10" spans="1:49" s="1" customFormat="1" ht="18.75" customHeight="1">
      <c r="A10" s="2">
        <v>5</v>
      </c>
      <c r="B10" s="4" t="str">
        <f>IF(A10="","",VLOOKUP(A10,データ!$B$151:$D$167,2,FALSE))</f>
        <v>高垣遼也</v>
      </c>
      <c r="C10" s="110" t="str">
        <f>IF(A10="","",VLOOKUP(A10,データ!$B$151:$D$167,3,FALSE))</f>
        <v>リザーブＪｒ</v>
      </c>
      <c r="D10" s="32" t="str">
        <f>IF(H9="","",IF(H9="○","●","○"))</f>
        <v>●</v>
      </c>
      <c r="E10" s="28">
        <f>IF(J9="","",J9)</f>
        <v>1</v>
      </c>
      <c r="F10" s="26">
        <f>IF(I9="","",I9)</f>
        <v>6</v>
      </c>
      <c r="G10" s="64">
        <f>IF(K9="","",K9)</f>
      </c>
      <c r="H10" s="316"/>
      <c r="I10" s="317"/>
      <c r="J10" s="317"/>
      <c r="K10" s="318"/>
      <c r="L10" s="33" t="str">
        <f>IF(M10="","",IF(M10&gt;N10,"○","●"))</f>
        <v>●</v>
      </c>
      <c r="M10" s="19">
        <v>1</v>
      </c>
      <c r="N10" s="53">
        <v>6</v>
      </c>
      <c r="O10" s="53"/>
      <c r="P10" s="28">
        <f>IF(D10="","",COUNTIF(D10:O10,"○"))</f>
        <v>0</v>
      </c>
      <c r="Q10" s="26">
        <f>IF(D10="","",COUNTIF(D10:O10,"●"))</f>
        <v>2</v>
      </c>
      <c r="R10" s="239">
        <f>IF(E10="","",(E10+I10+M10)/(E10+F10+I10+J10+M10+N10))*100</f>
        <v>14.285714285714285</v>
      </c>
      <c r="S10" s="328"/>
      <c r="T10" s="271">
        <f>IF(R10="","",RANK(R10,R9:S11))</f>
        <v>3</v>
      </c>
      <c r="U10" s="238"/>
      <c r="V10" s="258"/>
      <c r="W10" s="258"/>
      <c r="X10" s="11"/>
      <c r="Y10" s="11"/>
      <c r="Z10" s="13"/>
      <c r="AA10" s="11"/>
      <c r="AB10" s="15"/>
      <c r="AC10" s="15"/>
      <c r="AD10" s="13"/>
      <c r="AE10" s="13"/>
      <c r="AF10" s="192"/>
      <c r="AG10" s="11"/>
      <c r="AH10" s="11"/>
      <c r="AI10" s="11"/>
      <c r="AJ10" s="11"/>
      <c r="AK10" s="11"/>
      <c r="AL10" s="8"/>
      <c r="AM10" s="8"/>
      <c r="AN10" s="8"/>
      <c r="AO10" s="8"/>
      <c r="AP10" s="342"/>
      <c r="AQ10" s="342"/>
      <c r="AR10" s="323"/>
      <c r="AS10" s="323"/>
      <c r="AT10" s="8"/>
      <c r="AU10" s="8"/>
      <c r="AV10" s="8"/>
      <c r="AW10" s="8"/>
    </row>
    <row r="11" spans="1:49" s="1" customFormat="1" ht="18.75" customHeight="1">
      <c r="A11" s="2">
        <v>6</v>
      </c>
      <c r="B11" s="4" t="str">
        <f>IF(A11="","",VLOOKUP(A11,データ!$B$151:$D$167,2,FALSE))</f>
        <v>松元駿</v>
      </c>
      <c r="C11" s="110" t="str">
        <f>IF(A11="","",VLOOKUP(A11,データ!$B$151:$D$167,3,FALSE))</f>
        <v>チーム村雲</v>
      </c>
      <c r="D11" s="32" t="str">
        <f>IF(L9="","",IF(L9="○","●","○"))</f>
        <v>○</v>
      </c>
      <c r="E11" s="28">
        <f>IF(N9="","",N9)</f>
        <v>6</v>
      </c>
      <c r="F11" s="26">
        <f>IF(M9="","",M9)</f>
        <v>2</v>
      </c>
      <c r="G11" s="64">
        <f>IF(O9="","",O9)</f>
      </c>
      <c r="H11" s="34" t="str">
        <f>IF(L10="","",IF(L10="○","●","○"))</f>
        <v>○</v>
      </c>
      <c r="I11" s="28">
        <f>IF(N10="","",N10)</f>
        <v>6</v>
      </c>
      <c r="J11" s="26">
        <f>IF(M10="","",M10)</f>
        <v>1</v>
      </c>
      <c r="K11" s="64">
        <f>IF(O10="","",O10)</f>
      </c>
      <c r="L11" s="316"/>
      <c r="M11" s="317"/>
      <c r="N11" s="317"/>
      <c r="O11" s="318"/>
      <c r="P11" s="28">
        <f>IF(D11="","",COUNTIF(D11:O11,"○"))</f>
        <v>2</v>
      </c>
      <c r="Q11" s="26">
        <f>IF(D11="","",COUNTIF(D11:O11,"●"))</f>
        <v>0</v>
      </c>
      <c r="R11" s="239">
        <f>IF(E11="","",(E11+I11+M11)/(E11+F11+I11+J11+M11+N11))*100</f>
        <v>80</v>
      </c>
      <c r="S11" s="328"/>
      <c r="T11" s="271">
        <f>IF(R11="","",RANK(R11,R9:S11))</f>
        <v>1</v>
      </c>
      <c r="U11" s="238"/>
      <c r="V11" s="258"/>
      <c r="W11" s="258"/>
      <c r="X11" s="11"/>
      <c r="Y11" s="11"/>
      <c r="Z11" s="13"/>
      <c r="AA11" s="11"/>
      <c r="AB11" s="15"/>
      <c r="AC11" s="15"/>
      <c r="AD11" s="13"/>
      <c r="AE11" s="13"/>
      <c r="AF11" s="192"/>
      <c r="AG11" s="11"/>
      <c r="AH11" s="11"/>
      <c r="AI11" s="11"/>
      <c r="AJ11" s="11"/>
      <c r="AK11" s="11"/>
      <c r="AL11" s="8"/>
      <c r="AM11" s="8"/>
      <c r="AN11" s="8"/>
      <c r="AO11" s="8"/>
      <c r="AP11" s="342"/>
      <c r="AQ11" s="342"/>
      <c r="AR11" s="323"/>
      <c r="AS11" s="323"/>
      <c r="AT11" s="8"/>
      <c r="AU11" s="8"/>
      <c r="AV11" s="8"/>
      <c r="AW11" s="8"/>
    </row>
    <row r="12" spans="1:49" s="1" customFormat="1" ht="18.75" customHeight="1">
      <c r="A12" s="8"/>
      <c r="B12"/>
      <c r="C12"/>
      <c r="D12" s="20"/>
      <c r="E12" s="16"/>
      <c r="F12" s="16"/>
      <c r="G12" s="16"/>
      <c r="H12" s="16"/>
      <c r="I12" s="21"/>
      <c r="J12" s="48"/>
      <c r="K12" s="18"/>
      <c r="L12" s="18"/>
      <c r="M12" s="18"/>
      <c r="N12" s="337"/>
      <c r="O12" s="337"/>
      <c r="P12" s="337"/>
      <c r="Q12" s="337"/>
      <c r="R12" s="338"/>
      <c r="S12" s="337"/>
      <c r="T12" s="337"/>
      <c r="U12" s="337"/>
      <c r="V12" s="11"/>
      <c r="W12" s="11"/>
      <c r="X12" s="11"/>
      <c r="Y12" s="11"/>
      <c r="Z12" s="13"/>
      <c r="AA12" s="11"/>
      <c r="AB12" s="15"/>
      <c r="AC12" s="15"/>
      <c r="AD12" s="13"/>
      <c r="AE12" s="13"/>
      <c r="AF12" s="11"/>
      <c r="AG12" s="11"/>
      <c r="AH12" s="11"/>
      <c r="AI12" s="11"/>
      <c r="AJ12" s="14"/>
      <c r="AK12" s="14"/>
      <c r="AL12" s="14"/>
      <c r="AM12" s="8"/>
      <c r="AN12" s="8"/>
      <c r="AO12" s="8"/>
      <c r="AP12" s="343"/>
      <c r="AQ12" s="331"/>
      <c r="AR12" s="331"/>
      <c r="AS12" s="331"/>
      <c r="AT12" s="16"/>
      <c r="AU12" s="16"/>
      <c r="AV12" s="16"/>
      <c r="AW12" s="16"/>
    </row>
    <row r="13" spans="1:49" s="1" customFormat="1" ht="18.75" customHeight="1">
      <c r="A13" s="10" t="s">
        <v>67</v>
      </c>
      <c r="B13" s="10" t="s">
        <v>146</v>
      </c>
      <c r="C13" s="109" t="s">
        <v>145</v>
      </c>
      <c r="D13" s="303" t="str">
        <f>LEFT(B14,3)</f>
        <v>金丸　</v>
      </c>
      <c r="E13" s="238"/>
      <c r="F13" s="238"/>
      <c r="G13" s="304"/>
      <c r="H13" s="238" t="str">
        <f>LEFT(B15,3)</f>
        <v>川越　</v>
      </c>
      <c r="I13" s="238"/>
      <c r="J13" s="238"/>
      <c r="K13" s="304"/>
      <c r="L13" s="304" t="str">
        <f>LEFT(B16,3)</f>
        <v>井上　</v>
      </c>
      <c r="M13" s="304"/>
      <c r="N13" s="304"/>
      <c r="O13" s="304"/>
      <c r="P13" s="322" t="s">
        <v>156</v>
      </c>
      <c r="Q13" s="322"/>
      <c r="R13" s="243" t="s">
        <v>5</v>
      </c>
      <c r="S13" s="244"/>
      <c r="T13" s="243" t="s">
        <v>157</v>
      </c>
      <c r="U13" s="244"/>
      <c r="V13" s="11"/>
      <c r="W13" s="11"/>
      <c r="X13" s="11"/>
      <c r="Y13" s="11"/>
      <c r="Z13" s="13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8"/>
      <c r="AM13" s="8"/>
      <c r="AN13" s="8"/>
      <c r="AO13" s="8"/>
      <c r="AP13" s="331"/>
      <c r="AQ13" s="331"/>
      <c r="AR13" s="331"/>
      <c r="AS13" s="331"/>
      <c r="AT13" s="37"/>
      <c r="AU13" s="37"/>
      <c r="AV13" s="37"/>
      <c r="AW13" s="37"/>
    </row>
    <row r="14" spans="1:49" s="1" customFormat="1" ht="18.75" customHeight="1">
      <c r="A14" s="2">
        <v>7</v>
      </c>
      <c r="B14" s="4" t="str">
        <f>IF(A14="","",VLOOKUP(A14,データ!$B$151:$D$167,2,FALSE))</f>
        <v>金丸　和樹</v>
      </c>
      <c r="C14" s="110" t="str">
        <f>IF(A14="","",VLOOKUP(A14,データ!$B$151:$D$167,3,FALSE))</f>
        <v>清武Jr</v>
      </c>
      <c r="D14" s="329"/>
      <c r="E14" s="317"/>
      <c r="F14" s="317"/>
      <c r="G14" s="318"/>
      <c r="H14" s="31" t="str">
        <f>IF(I14="","",IF(I14&gt;J14,"○","●"))</f>
        <v>●</v>
      </c>
      <c r="I14" s="57">
        <v>0</v>
      </c>
      <c r="J14" s="58">
        <v>6</v>
      </c>
      <c r="K14" s="58"/>
      <c r="L14" s="31" t="str">
        <f>IF(M14="","",IF(M14&gt;N14,"○","●"))</f>
        <v>●</v>
      </c>
      <c r="M14" s="57">
        <v>2</v>
      </c>
      <c r="N14" s="58">
        <v>6</v>
      </c>
      <c r="O14" s="58"/>
      <c r="P14" s="28">
        <f>IF(H14="","",COUNTIF(D14:O14,"○"))</f>
        <v>0</v>
      </c>
      <c r="Q14" s="26">
        <f>IF(H14="","",COUNTIF(D14:O14,"●"))</f>
        <v>2</v>
      </c>
      <c r="R14" s="239">
        <f>IF(I14="","",(E14+I14+M14)/(E14+F14+I14+J14+M14+N14))*100</f>
        <v>14.285714285714285</v>
      </c>
      <c r="S14" s="328"/>
      <c r="T14" s="271">
        <f>IF(R14="","",RANK(R14,R14:S16))</f>
        <v>3</v>
      </c>
      <c r="U14" s="238"/>
      <c r="V14" s="11"/>
      <c r="W14" s="11"/>
      <c r="X14" s="11"/>
      <c r="Y14" s="11"/>
      <c r="Z14" s="13"/>
      <c r="AA14" s="11"/>
      <c r="AB14" s="15"/>
      <c r="AC14" s="15"/>
      <c r="AD14" s="13"/>
      <c r="AE14" s="13"/>
      <c r="AF14" s="192"/>
      <c r="AG14" s="11"/>
      <c r="AH14" s="11"/>
      <c r="AI14" s="11"/>
      <c r="AJ14" s="11"/>
      <c r="AK14" s="11"/>
      <c r="AL14" s="192"/>
      <c r="AM14" s="8"/>
      <c r="AN14" s="8"/>
      <c r="AO14" s="8"/>
      <c r="AP14" s="342"/>
      <c r="AQ14" s="342"/>
      <c r="AR14" s="323"/>
      <c r="AS14" s="323"/>
      <c r="AT14" s="8"/>
      <c r="AU14" s="8"/>
      <c r="AV14" s="8"/>
      <c r="AW14" s="8"/>
    </row>
    <row r="15" spans="1:49" s="1" customFormat="1" ht="18.75" customHeight="1">
      <c r="A15" s="2">
        <v>8</v>
      </c>
      <c r="B15" s="4" t="str">
        <f>IF(A15="","",VLOOKUP(A15,データ!$B$151:$D$167,2,FALSE))</f>
        <v>川越　絢恭　</v>
      </c>
      <c r="C15" s="110" t="str">
        <f>IF(A15="","",VLOOKUP(A15,データ!$B$151:$D$167,3,FALSE))</f>
        <v>日南ＴＣJr</v>
      </c>
      <c r="D15" s="32" t="str">
        <f>IF(H14="","",IF(H14="○","●","○"))</f>
        <v>○</v>
      </c>
      <c r="E15" s="28">
        <f>IF(J14="","",J14)</f>
        <v>6</v>
      </c>
      <c r="F15" s="26">
        <f>IF(I14="","",I14)</f>
        <v>0</v>
      </c>
      <c r="G15" s="64">
        <f>IF(K14="","",K14)</f>
      </c>
      <c r="H15" s="316"/>
      <c r="I15" s="317"/>
      <c r="J15" s="317"/>
      <c r="K15" s="318"/>
      <c r="L15" s="33" t="str">
        <f>IF(M15="","",IF(M15&gt;N15,"○","●"))</f>
        <v>○</v>
      </c>
      <c r="M15" s="19">
        <v>6</v>
      </c>
      <c r="N15" s="53">
        <v>0</v>
      </c>
      <c r="O15" s="53"/>
      <c r="P15" s="28">
        <f>IF(D15="","",COUNTIF(D15:O15,"○"))</f>
        <v>2</v>
      </c>
      <c r="Q15" s="26">
        <f>IF(D15="","",COUNTIF(D15:O15,"●"))</f>
        <v>0</v>
      </c>
      <c r="R15" s="239">
        <f>IF(E15="","",(E15+I15+M15)/(E15+F15+I15+J15+M15+N15))*100</f>
        <v>100</v>
      </c>
      <c r="S15" s="328"/>
      <c r="T15" s="271">
        <f>IF(R15="","",RANK(R15,R14:S16))</f>
        <v>1</v>
      </c>
      <c r="U15" s="238"/>
      <c r="V15" s="11"/>
      <c r="W15" s="11"/>
      <c r="X15" s="11"/>
      <c r="Y15" s="11"/>
      <c r="Z15" s="13"/>
      <c r="AA15" s="11"/>
      <c r="AB15" s="15"/>
      <c r="AC15" s="15"/>
      <c r="AD15" s="13"/>
      <c r="AE15" s="13"/>
      <c r="AF15" s="192"/>
      <c r="AG15" s="11"/>
      <c r="AH15" s="11"/>
      <c r="AI15" s="11"/>
      <c r="AJ15" s="11"/>
      <c r="AK15" s="11"/>
      <c r="AL15" s="192"/>
      <c r="AM15" s="8"/>
      <c r="AN15" s="8"/>
      <c r="AO15" s="8"/>
      <c r="AP15" s="342"/>
      <c r="AQ15" s="342"/>
      <c r="AR15" s="323"/>
      <c r="AS15" s="323"/>
      <c r="AT15" s="8"/>
      <c r="AU15" s="8"/>
      <c r="AV15" s="8"/>
      <c r="AW15" s="8"/>
    </row>
    <row r="16" spans="1:49" s="1" customFormat="1" ht="18.75" customHeight="1">
      <c r="A16" s="2">
        <v>9</v>
      </c>
      <c r="B16" s="4" t="str">
        <f>IF(A16="","",VLOOKUP(A16,データ!$B$151:$D$167,2,FALSE))</f>
        <v>井上　竜一</v>
      </c>
      <c r="C16" s="110" t="str">
        <f>IF(A16="","",VLOOKUP(A16,データ!$B$151:$D$167,3,FALSE))</f>
        <v>飛江田グリーンＴＣ</v>
      </c>
      <c r="D16" s="32" t="str">
        <f>IF(L14="","",IF(L14="○","●","○"))</f>
        <v>○</v>
      </c>
      <c r="E16" s="28">
        <f>IF(N14="","",N14)</f>
        <v>6</v>
      </c>
      <c r="F16" s="26">
        <f>IF(M14="","",M14)</f>
        <v>2</v>
      </c>
      <c r="G16" s="64">
        <f>IF(O14="","",O14)</f>
      </c>
      <c r="H16" s="34" t="str">
        <f>IF(L15="","",IF(L15="○","●","○"))</f>
        <v>●</v>
      </c>
      <c r="I16" s="28">
        <f>IF(N15="","",N15)</f>
        <v>0</v>
      </c>
      <c r="J16" s="26">
        <f>IF(M15="","",M15)</f>
        <v>6</v>
      </c>
      <c r="K16" s="64">
        <f>IF(O15="","",O15)</f>
      </c>
      <c r="L16" s="316"/>
      <c r="M16" s="317"/>
      <c r="N16" s="317"/>
      <c r="O16" s="318"/>
      <c r="P16" s="28">
        <f>IF(D16="","",COUNTIF(D16:O16,"○"))</f>
        <v>1</v>
      </c>
      <c r="Q16" s="26">
        <f>IF(D16="","",COUNTIF(D16:O16,"●"))</f>
        <v>1</v>
      </c>
      <c r="R16" s="239">
        <f>IF(E16="","",(E16+I16+M16)/(E16+F16+I16+J16+M16+N16))*100</f>
        <v>42.857142857142854</v>
      </c>
      <c r="S16" s="328"/>
      <c r="T16" s="271">
        <f>IF(R16="","",RANK(R16,R14:S16))</f>
        <v>2</v>
      </c>
      <c r="U16" s="238"/>
      <c r="V16" s="11"/>
      <c r="W16" s="11"/>
      <c r="X16" s="11"/>
      <c r="Y16" s="11"/>
      <c r="Z16" s="14"/>
      <c r="AA16" s="11"/>
      <c r="AB16" s="15"/>
      <c r="AC16" s="15"/>
      <c r="AD16" s="13"/>
      <c r="AE16" s="13"/>
      <c r="AF16" s="192"/>
      <c r="AG16" s="11"/>
      <c r="AH16" s="11"/>
      <c r="AI16" s="11"/>
      <c r="AJ16" s="11"/>
      <c r="AK16" s="11"/>
      <c r="AL16" s="8"/>
      <c r="AM16" s="8"/>
      <c r="AN16" s="8"/>
      <c r="AO16" s="8"/>
      <c r="AP16" s="342"/>
      <c r="AQ16" s="342"/>
      <c r="AR16" s="323"/>
      <c r="AS16" s="323"/>
      <c r="AT16" s="8"/>
      <c r="AU16" s="8"/>
      <c r="AV16" s="8"/>
      <c r="AW16" s="8"/>
    </row>
    <row r="17" spans="1:49" s="1" customFormat="1" ht="18.75" customHeight="1">
      <c r="A17" s="8"/>
      <c r="B17"/>
      <c r="C17"/>
      <c r="D17"/>
      <c r="E17"/>
      <c r="F17" s="16"/>
      <c r="G17" s="47"/>
      <c r="H17" s="16"/>
      <c r="I17" s="21"/>
      <c r="J17" s="21"/>
      <c r="K17" s="18"/>
      <c r="L17" s="18"/>
      <c r="M17" s="18"/>
      <c r="N17" s="321"/>
      <c r="O17" s="321"/>
      <c r="P17" s="321"/>
      <c r="Q17" s="321"/>
      <c r="R17" s="330"/>
      <c r="S17" s="321"/>
      <c r="T17" s="321"/>
      <c r="U17" s="321"/>
      <c r="V17" s="11"/>
      <c r="W17" s="11"/>
      <c r="X17" s="11"/>
      <c r="Y17" s="11"/>
      <c r="Z17" s="11"/>
      <c r="AA17" s="11"/>
      <c r="AB17" s="15"/>
      <c r="AC17" s="15"/>
      <c r="AD17" s="13"/>
      <c r="AE17" s="13"/>
      <c r="AF17" s="192"/>
      <c r="AG17" s="11"/>
      <c r="AH17" s="11"/>
      <c r="AI17" s="11"/>
      <c r="AJ17" s="11"/>
      <c r="AK17" s="11"/>
      <c r="AL17" s="8"/>
      <c r="AM17" s="8"/>
      <c r="AN17" s="8"/>
      <c r="AO17" s="8"/>
      <c r="AP17" s="343"/>
      <c r="AQ17" s="331"/>
      <c r="AR17" s="331"/>
      <c r="AS17" s="331"/>
      <c r="AT17" s="16"/>
      <c r="AU17" s="16"/>
      <c r="AV17" s="16"/>
      <c r="AW17" s="16"/>
    </row>
    <row r="18" spans="1:49" s="1" customFormat="1" ht="18.75" customHeight="1">
      <c r="A18" s="259" t="s">
        <v>331</v>
      </c>
      <c r="B18"/>
      <c r="C18"/>
      <c r="D18"/>
      <c r="E18"/>
      <c r="F18" s="16"/>
      <c r="G18" s="47"/>
      <c r="H18" s="16"/>
      <c r="I18" s="21"/>
      <c r="J18" s="21"/>
      <c r="K18" s="18"/>
      <c r="L18" s="18"/>
      <c r="M18" s="18"/>
      <c r="N18" s="16"/>
      <c r="O18" s="16"/>
      <c r="P18" s="16"/>
      <c r="Q18" s="16"/>
      <c r="R18" s="206"/>
      <c r="S18" s="16"/>
      <c r="T18" s="16"/>
      <c r="U18" s="16"/>
      <c r="V18" s="11"/>
      <c r="W18" s="11"/>
      <c r="X18" s="11"/>
      <c r="Y18" s="11"/>
      <c r="Z18" s="11"/>
      <c r="AA18" s="11"/>
      <c r="AB18" s="15"/>
      <c r="AC18" s="15"/>
      <c r="AD18" s="13"/>
      <c r="AE18" s="13"/>
      <c r="AF18" s="192"/>
      <c r="AG18" s="11"/>
      <c r="AH18" s="11"/>
      <c r="AI18" s="11"/>
      <c r="AJ18" s="11"/>
      <c r="AK18" s="11"/>
      <c r="AL18" s="8"/>
      <c r="AM18" s="8"/>
      <c r="AN18" s="8"/>
      <c r="AO18" s="8"/>
      <c r="AP18" s="66"/>
      <c r="AQ18" s="37"/>
      <c r="AR18" s="37"/>
      <c r="AS18" s="37"/>
      <c r="AT18" s="16"/>
      <c r="AU18" s="16"/>
      <c r="AV18" s="16"/>
      <c r="AW18" s="16"/>
    </row>
    <row r="19" spans="1:49" s="1" customFormat="1" ht="18.75" customHeight="1">
      <c r="A19" s="10"/>
      <c r="B19" s="27" t="s">
        <v>146</v>
      </c>
      <c r="C19" s="109" t="s">
        <v>145</v>
      </c>
      <c r="D19" s="303" t="str">
        <f>LEFT(B20,3)</f>
        <v>高橋　</v>
      </c>
      <c r="E19" s="238"/>
      <c r="F19" s="238"/>
      <c r="G19" s="304"/>
      <c r="H19" s="238" t="str">
        <f>LEFT(B21,3)</f>
        <v>松元駿</v>
      </c>
      <c r="I19" s="238"/>
      <c r="J19" s="238"/>
      <c r="K19" s="304"/>
      <c r="L19" s="304" t="str">
        <f>LEFT(B22,3)</f>
        <v>川越　</v>
      </c>
      <c r="M19" s="304"/>
      <c r="N19" s="304"/>
      <c r="O19" s="304"/>
      <c r="P19" s="322" t="s">
        <v>156</v>
      </c>
      <c r="Q19" s="322"/>
      <c r="R19" s="243" t="s">
        <v>5</v>
      </c>
      <c r="S19" s="244"/>
      <c r="T19" s="243" t="s">
        <v>157</v>
      </c>
      <c r="U19" s="244"/>
      <c r="V19" s="11"/>
      <c r="W19" s="11"/>
      <c r="X19" s="11"/>
      <c r="Y19" s="11"/>
      <c r="Z19" s="11"/>
      <c r="AA19" s="131"/>
      <c r="AB19" s="15"/>
      <c r="AC19" s="15"/>
      <c r="AD19" s="13"/>
      <c r="AE19" s="13"/>
      <c r="AF19" s="11"/>
      <c r="AG19" s="11"/>
      <c r="AH19" s="11"/>
      <c r="AI19" s="14"/>
      <c r="AJ19" s="14"/>
      <c r="AK19" s="14"/>
      <c r="AL19" s="14"/>
      <c r="AM19" s="8"/>
      <c r="AN19" s="8"/>
      <c r="AO19" s="8"/>
      <c r="AP19" s="331"/>
      <c r="AQ19" s="331"/>
      <c r="AR19" s="331"/>
      <c r="AS19" s="331"/>
      <c r="AT19" s="37"/>
      <c r="AU19" s="37"/>
      <c r="AV19" s="37"/>
      <c r="AW19" s="37"/>
    </row>
    <row r="20" spans="1:49" s="1" customFormat="1" ht="18.75" customHeight="1">
      <c r="A20" s="25">
        <v>1</v>
      </c>
      <c r="B20" s="4" t="str">
        <f>IF(A20="","",VLOOKUP(A20,データ!$B$151:$D$167,2,FALSE))</f>
        <v>高橋　翔</v>
      </c>
      <c r="C20" s="110" t="str">
        <f>IF(A20="","",VLOOKUP(A20,データ!$B$151:$D$167,3,FALSE))</f>
        <v>イワキリＪｒ</v>
      </c>
      <c r="D20" s="329"/>
      <c r="E20" s="317"/>
      <c r="F20" s="317"/>
      <c r="G20" s="318"/>
      <c r="H20" s="31" t="str">
        <f>IF(I20="","",IF(I20&gt;J20,"○","●"))</f>
        <v>○</v>
      </c>
      <c r="I20" s="57">
        <v>6</v>
      </c>
      <c r="J20" s="58">
        <v>4</v>
      </c>
      <c r="K20" s="58"/>
      <c r="L20" s="31" t="str">
        <f>IF(M20="","",IF(M20&gt;N20,"○","●"))</f>
        <v>●</v>
      </c>
      <c r="M20" s="57">
        <v>5</v>
      </c>
      <c r="N20" s="58">
        <v>7</v>
      </c>
      <c r="O20" s="58"/>
      <c r="P20" s="28">
        <f>IF(H20="","",COUNTIF(D20:O20,"○"))</f>
        <v>1</v>
      </c>
      <c r="Q20" s="26">
        <f>IF(H20="","",COUNTIF(D20:O20,"●"))</f>
        <v>1</v>
      </c>
      <c r="R20" s="239">
        <f>IF(I20="","",(E20+I20+M20)/(E20+F20+I20+J20+M20+N20))*100</f>
        <v>50</v>
      </c>
      <c r="S20" s="328"/>
      <c r="T20" s="271">
        <f>IF(R20="","",RANK(R20,R20:S22))</f>
        <v>2</v>
      </c>
      <c r="U20" s="238"/>
      <c r="V20" s="11"/>
      <c r="W20" s="11"/>
      <c r="X20" s="11"/>
      <c r="Y20" s="11"/>
      <c r="Z20" s="13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342"/>
      <c r="AQ20" s="342"/>
      <c r="AR20" s="323"/>
      <c r="AS20" s="323"/>
      <c r="AT20" s="8"/>
      <c r="AU20" s="8"/>
      <c r="AV20" s="8"/>
      <c r="AW20" s="8"/>
    </row>
    <row r="21" spans="1:49" s="1" customFormat="1" ht="18.75" customHeight="1">
      <c r="A21" s="25">
        <v>6</v>
      </c>
      <c r="B21" s="4" t="str">
        <f>IF(A21="","",VLOOKUP(A21,データ!$B$151:$D$167,2,FALSE))</f>
        <v>松元駿</v>
      </c>
      <c r="C21" s="110" t="str">
        <f>IF(A21="","",VLOOKUP(A21,データ!$B$151:$D$167,3,FALSE))</f>
        <v>チーム村雲</v>
      </c>
      <c r="D21" s="32" t="str">
        <f>IF(H20="","",IF(H20="○","●","○"))</f>
        <v>●</v>
      </c>
      <c r="E21" s="28">
        <f>IF(J20="","",J20)</f>
        <v>4</v>
      </c>
      <c r="F21" s="26">
        <f>IF(I20="","",I20)</f>
        <v>6</v>
      </c>
      <c r="G21" s="64">
        <f>IF(K20="","",K20)</f>
      </c>
      <c r="H21" s="316"/>
      <c r="I21" s="317"/>
      <c r="J21" s="317"/>
      <c r="K21" s="318"/>
      <c r="L21" s="33" t="str">
        <f>IF(M21="","",IF(M21&gt;N21,"○","●"))</f>
        <v>●</v>
      </c>
      <c r="M21" s="19">
        <v>3</v>
      </c>
      <c r="N21" s="53">
        <v>6</v>
      </c>
      <c r="O21" s="53"/>
      <c r="P21" s="28">
        <f>IF(D21="","",COUNTIF(D21:O21,"○"))</f>
        <v>0</v>
      </c>
      <c r="Q21" s="26">
        <f>IF(D21="","",COUNTIF(D21:O21,"●"))</f>
        <v>2</v>
      </c>
      <c r="R21" s="239">
        <f>IF(E21="","",(E21+I21+M21)/(E21+F21+I21+J21+M21+N21))*100</f>
        <v>36.84210526315789</v>
      </c>
      <c r="S21" s="328"/>
      <c r="T21" s="271">
        <f>IF(R21="","",RANK(R21,R20:S22))</f>
        <v>3</v>
      </c>
      <c r="U21" s="238"/>
      <c r="V21" s="11"/>
      <c r="W21" s="11"/>
      <c r="X21" s="11"/>
      <c r="Y21" s="11"/>
      <c r="Z21" s="13"/>
      <c r="AA21" s="11"/>
      <c r="AB21" s="15"/>
      <c r="AC21" s="15"/>
      <c r="AD21" s="13"/>
      <c r="AE21" s="13"/>
      <c r="AF21" s="192"/>
      <c r="AG21" s="11"/>
      <c r="AH21" s="11"/>
      <c r="AI21" s="11"/>
      <c r="AJ21" s="11"/>
      <c r="AK21" s="11"/>
      <c r="AL21" s="192"/>
      <c r="AM21" s="8"/>
      <c r="AN21" s="8"/>
      <c r="AO21" s="8"/>
      <c r="AP21" s="342"/>
      <c r="AQ21" s="342"/>
      <c r="AR21" s="323"/>
      <c r="AS21" s="323"/>
      <c r="AT21" s="8"/>
      <c r="AU21" s="8"/>
      <c r="AV21" s="8"/>
      <c r="AW21" s="8"/>
    </row>
    <row r="22" spans="1:49" s="1" customFormat="1" ht="18.75" customHeight="1">
      <c r="A22" s="23">
        <v>8</v>
      </c>
      <c r="B22" s="4" t="str">
        <f>IF(A22="","",VLOOKUP(A22,データ!$B$151:$D$167,2,FALSE))</f>
        <v>川越　絢恭　</v>
      </c>
      <c r="C22" s="110" t="str">
        <f>IF(A22="","",VLOOKUP(A22,データ!$B$151:$D$167,3,FALSE))</f>
        <v>日南ＴＣJr</v>
      </c>
      <c r="D22" s="32" t="str">
        <f>IF(L20="","",IF(L20="○","●","○"))</f>
        <v>○</v>
      </c>
      <c r="E22" s="28">
        <f>IF(N20="","",N20)</f>
        <v>7</v>
      </c>
      <c r="F22" s="26">
        <f>IF(M20="","",M20)</f>
        <v>5</v>
      </c>
      <c r="G22" s="64">
        <f>IF(O20="","",O20)</f>
      </c>
      <c r="H22" s="34" t="str">
        <f>IF(L21="","",IF(L21="○","●","○"))</f>
        <v>○</v>
      </c>
      <c r="I22" s="28">
        <f>IF(N21="","",N21)</f>
        <v>6</v>
      </c>
      <c r="J22" s="26">
        <f>IF(M21="","",M21)</f>
        <v>3</v>
      </c>
      <c r="K22" s="64">
        <f>IF(O21="","",O21)</f>
      </c>
      <c r="L22" s="316"/>
      <c r="M22" s="317"/>
      <c r="N22" s="317"/>
      <c r="O22" s="318"/>
      <c r="P22" s="28">
        <f>IF(D22="","",COUNTIF(D22:O22,"○"))</f>
        <v>2</v>
      </c>
      <c r="Q22" s="26">
        <f>IF(D22="","",COUNTIF(D22:O22,"●"))</f>
        <v>0</v>
      </c>
      <c r="R22" s="239">
        <f>IF(E22="","",(E22+I22+M22)/(E22+F22+I22+J22+M22+N22))*100</f>
        <v>61.904761904761905</v>
      </c>
      <c r="S22" s="328"/>
      <c r="T22" s="271">
        <f>IF(R22="","",RANK(R22,R20:S22))</f>
        <v>1</v>
      </c>
      <c r="U22" s="238"/>
      <c r="V22" s="11"/>
      <c r="W22" s="11"/>
      <c r="X22" s="11"/>
      <c r="Y22" s="11"/>
      <c r="Z22" s="13"/>
      <c r="AA22" s="11"/>
      <c r="AB22" s="15"/>
      <c r="AC22" s="15"/>
      <c r="AD22" s="13"/>
      <c r="AE22" s="13"/>
      <c r="AF22" s="192"/>
      <c r="AG22" s="11"/>
      <c r="AH22" s="11"/>
      <c r="AI22" s="11"/>
      <c r="AJ22" s="11"/>
      <c r="AK22" s="11"/>
      <c r="AL22" s="192"/>
      <c r="AM22" s="8"/>
      <c r="AN22" s="8"/>
      <c r="AO22" s="8"/>
      <c r="AP22" s="342"/>
      <c r="AQ22" s="342"/>
      <c r="AR22" s="323"/>
      <c r="AS22" s="323"/>
      <c r="AT22" s="8"/>
      <c r="AU22" s="8"/>
      <c r="AV22" s="8"/>
      <c r="AW22" s="8"/>
    </row>
    <row r="23" spans="1:49" s="1" customFormat="1" ht="15" customHeight="1">
      <c r="A23" s="8"/>
      <c r="B23" s="6"/>
      <c r="C23" s="6"/>
      <c r="D23" s="36"/>
      <c r="E23" s="11"/>
      <c r="F23" s="11"/>
      <c r="G23" s="11"/>
      <c r="H23" s="36"/>
      <c r="I23" s="11"/>
      <c r="J23" s="11"/>
      <c r="K23" s="11"/>
      <c r="L23" s="16"/>
      <c r="M23" s="16"/>
      <c r="N23" s="16"/>
      <c r="O23" s="16"/>
      <c r="P23" s="11"/>
      <c r="Q23" s="11"/>
      <c r="R23" s="192"/>
      <c r="S23" s="192"/>
      <c r="T23" s="11"/>
      <c r="U23" s="11"/>
      <c r="V23" s="11"/>
      <c r="W23" s="11"/>
      <c r="X23" s="11"/>
      <c r="Y23" s="11"/>
      <c r="Z23" s="11"/>
      <c r="AA23" s="131"/>
      <c r="AB23" s="15"/>
      <c r="AC23" s="15"/>
      <c r="AD23" s="13"/>
      <c r="AE23" s="13"/>
      <c r="AF23" s="256"/>
      <c r="AG23" s="11"/>
      <c r="AH23" s="11"/>
      <c r="AI23" s="14"/>
      <c r="AJ23" s="14"/>
      <c r="AK23" s="14"/>
      <c r="AL23" s="14"/>
      <c r="AM23" s="14"/>
      <c r="AN23" s="12"/>
      <c r="AO23" s="12"/>
      <c r="AP23" s="37"/>
      <c r="AQ23" s="37"/>
      <c r="AR23" s="37"/>
      <c r="AS23" s="37"/>
      <c r="AT23" s="66"/>
      <c r="AU23" s="37"/>
      <c r="AV23" s="37"/>
      <c r="AW23" s="37"/>
    </row>
    <row r="24" spans="1:49" s="1" customFormat="1" ht="34.5" customHeight="1">
      <c r="A24" s="50" t="s">
        <v>135</v>
      </c>
      <c r="B24"/>
      <c r="C24"/>
      <c r="D24" s="191" t="s">
        <v>79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</row>
    <row r="25" spans="1:49" s="1" customFormat="1" ht="15" customHeight="1">
      <c r="A25"/>
      <c r="B25"/>
      <c r="C25"/>
      <c r="D25" s="193"/>
      <c r="E25" s="193"/>
      <c r="F25" s="193"/>
      <c r="G25" s="193"/>
      <c r="H25" s="193"/>
      <c r="I25" s="193"/>
      <c r="J25" s="193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/>
      <c r="W25"/>
      <c r="X25"/>
      <c r="Y25"/>
      <c r="Z25"/>
      <c r="AA25"/>
      <c r="AB25"/>
      <c r="AC25"/>
      <c r="AD25"/>
      <c r="AE25"/>
      <c r="AF25"/>
      <c r="AG25"/>
      <c r="AH25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341"/>
      <c r="AU25" s="341"/>
      <c r="AV25" s="321"/>
      <c r="AW25" s="321"/>
    </row>
    <row r="26" spans="1:49" s="1" customFormat="1" ht="21" customHeight="1">
      <c r="A26"/>
      <c r="B26"/>
      <c r="C26"/>
      <c r="D26" s="193"/>
      <c r="E26" s="193"/>
      <c r="F26" s="193"/>
      <c r="G26" s="193"/>
      <c r="H26" s="193"/>
      <c r="I26" s="193"/>
      <c r="J26" s="193"/>
      <c r="K26" s="18"/>
      <c r="L26" s="18"/>
      <c r="M26" s="18"/>
      <c r="N26" s="320"/>
      <c r="O26" s="320"/>
      <c r="P26" s="320"/>
      <c r="Q26" s="320"/>
      <c r="R26" s="319"/>
      <c r="S26" s="320"/>
      <c r="T26" s="320"/>
      <c r="U26" s="320"/>
      <c r="V26"/>
      <c r="W26"/>
      <c r="X26"/>
      <c r="Y26"/>
      <c r="Z26"/>
      <c r="AA26"/>
      <c r="AB26"/>
      <c r="AC26"/>
      <c r="AD26"/>
      <c r="AE26"/>
      <c r="AF26"/>
      <c r="AG26"/>
      <c r="AH26"/>
      <c r="AI26" s="321"/>
      <c r="AJ26" s="321"/>
      <c r="AK26" s="321"/>
      <c r="AL26" s="16"/>
      <c r="AM26" s="16"/>
      <c r="AN26" s="16"/>
      <c r="AO26" s="16"/>
      <c r="AP26" s="16"/>
      <c r="AQ26" s="16"/>
      <c r="AR26" s="16"/>
      <c r="AS26" s="16"/>
      <c r="AT26" s="341"/>
      <c r="AU26" s="341"/>
      <c r="AV26" s="321"/>
      <c r="AW26" s="321"/>
    </row>
    <row r="27" spans="1:49" s="1" customFormat="1" ht="21" customHeight="1">
      <c r="A27" s="2" t="s">
        <v>68</v>
      </c>
      <c r="B27" s="27" t="s">
        <v>146</v>
      </c>
      <c r="C27" s="109" t="s">
        <v>145</v>
      </c>
      <c r="D27" s="303" t="str">
        <f>LEFT(B28,3)</f>
        <v>猪野　</v>
      </c>
      <c r="E27" s="238"/>
      <c r="F27" s="238"/>
      <c r="G27" s="304"/>
      <c r="H27" s="238" t="str">
        <f>LEFT(B29,3)</f>
        <v>中山　</v>
      </c>
      <c r="I27" s="238"/>
      <c r="J27" s="238"/>
      <c r="K27" s="304"/>
      <c r="L27" s="304" t="str">
        <f>LEFT(B30,3)</f>
        <v>寺田　</v>
      </c>
      <c r="M27" s="304"/>
      <c r="N27" s="304"/>
      <c r="O27" s="304"/>
      <c r="P27" s="322" t="s">
        <v>156</v>
      </c>
      <c r="Q27" s="322"/>
      <c r="R27" s="243" t="s">
        <v>5</v>
      </c>
      <c r="S27" s="244"/>
      <c r="T27" s="243" t="s">
        <v>157</v>
      </c>
      <c r="U27" s="244"/>
      <c r="V27"/>
      <c r="W27"/>
      <c r="X27"/>
      <c r="Y27"/>
      <c r="Z27"/>
      <c r="AA27"/>
      <c r="AB27"/>
      <c r="AC27"/>
      <c r="AD27"/>
      <c r="AE27"/>
      <c r="AF27"/>
      <c r="AG27"/>
      <c r="AH27"/>
      <c r="AI27" s="16"/>
      <c r="AJ27" s="16"/>
      <c r="AK27" s="16"/>
      <c r="AL27" s="321"/>
      <c r="AM27" s="321"/>
      <c r="AN27" s="321"/>
      <c r="AO27" s="321"/>
      <c r="AP27" s="16"/>
      <c r="AQ27" s="16"/>
      <c r="AR27" s="16"/>
      <c r="AS27" s="16"/>
      <c r="AT27" s="341"/>
      <c r="AU27" s="341"/>
      <c r="AV27" s="321"/>
      <c r="AW27" s="321"/>
    </row>
    <row r="28" spans="1:49" s="1" customFormat="1" ht="21" customHeight="1">
      <c r="A28" s="2">
        <v>1</v>
      </c>
      <c r="B28" s="3" t="str">
        <f>IF(A28="","",VLOOKUP(A28,データ!$G$151:$I$166,2,FALSE))</f>
        <v>猪野　ひなた</v>
      </c>
      <c r="C28" s="110" t="str">
        <f>IF(A28="","",VLOOKUP(A28,データ!$G$151:$I$166,3,FALSE))</f>
        <v>シーガイアＪｒ</v>
      </c>
      <c r="D28" s="329"/>
      <c r="E28" s="317"/>
      <c r="F28" s="317"/>
      <c r="G28" s="318"/>
      <c r="H28" s="31" t="str">
        <f>IF(I28="","",IF(I28&gt;J28,"○","●"))</f>
        <v>○</v>
      </c>
      <c r="I28" s="57">
        <v>6</v>
      </c>
      <c r="J28" s="58">
        <v>3</v>
      </c>
      <c r="K28" s="58"/>
      <c r="L28" s="31" t="str">
        <f>IF(M28="","",IF(M28&gt;N28,"○","●"))</f>
        <v>○</v>
      </c>
      <c r="M28" s="57">
        <v>6</v>
      </c>
      <c r="N28" s="58">
        <v>4</v>
      </c>
      <c r="O28" s="58"/>
      <c r="P28" s="28">
        <f>IF(H28="","",COUNTIF(D28:O28,"○"))</f>
        <v>2</v>
      </c>
      <c r="Q28" s="26">
        <f>IF(H28="","",COUNTIF(D28:O28,"●"))</f>
        <v>0</v>
      </c>
      <c r="R28" s="239">
        <f>IF(I28="","",(E28+I28+M28)/(E28+F28+I28+J28+M28+N28))*100</f>
        <v>63.1578947368421</v>
      </c>
      <c r="S28" s="328"/>
      <c r="T28" s="271">
        <f>IF(R28="","",RANK(R28,R28:S30))</f>
        <v>1</v>
      </c>
      <c r="U28" s="238"/>
      <c r="V28"/>
      <c r="W28"/>
      <c r="X28"/>
      <c r="Y28"/>
      <c r="Z28"/>
      <c r="AA28"/>
      <c r="AB28"/>
      <c r="AC28"/>
      <c r="AD28"/>
      <c r="AE28"/>
      <c r="AF28"/>
      <c r="AG28"/>
      <c r="AH28"/>
      <c r="AI28" s="16"/>
      <c r="AJ28" s="16"/>
      <c r="AK28" s="16"/>
      <c r="AL28" s="16"/>
      <c r="AM28" s="16"/>
      <c r="AN28" s="16"/>
      <c r="AO28" s="16"/>
      <c r="AP28" s="321"/>
      <c r="AQ28" s="321"/>
      <c r="AR28" s="16"/>
      <c r="AS28" s="16"/>
      <c r="AT28" s="341"/>
      <c r="AU28" s="341"/>
      <c r="AV28" s="321"/>
      <c r="AW28" s="321"/>
    </row>
    <row r="29" spans="1:49" s="1" customFormat="1" ht="21" customHeight="1">
      <c r="A29" s="2">
        <v>2</v>
      </c>
      <c r="B29" s="3" t="str">
        <f>IF(A29="","",VLOOKUP(A29,データ!$G$151:$I$166,2,FALSE))</f>
        <v>中山　真花</v>
      </c>
      <c r="C29" s="110" t="str">
        <f>IF(A29="","",VLOOKUP(A29,データ!$G$151:$I$166,3,FALSE))</f>
        <v>小林Ｊｒ</v>
      </c>
      <c r="D29" s="32" t="str">
        <f>IF(H28="","",IF(H28="○","●","○"))</f>
        <v>●</v>
      </c>
      <c r="E29" s="28">
        <f>IF(J28="","",J28)</f>
        <v>3</v>
      </c>
      <c r="F29" s="26">
        <f>IF(I28="","",I28)</f>
        <v>6</v>
      </c>
      <c r="G29" s="64">
        <f>IF(K28="","",K28)</f>
      </c>
      <c r="H29" s="316"/>
      <c r="I29" s="317"/>
      <c r="J29" s="317"/>
      <c r="K29" s="318"/>
      <c r="L29" s="33" t="str">
        <f>IF(M29="","",IF(M29&gt;N29,"○","●"))</f>
        <v>●</v>
      </c>
      <c r="M29" s="19">
        <v>3</v>
      </c>
      <c r="N29" s="53">
        <v>6</v>
      </c>
      <c r="O29" s="53"/>
      <c r="P29" s="28">
        <f>IF(D29="","",COUNTIF(D29:O29,"○"))</f>
        <v>0</v>
      </c>
      <c r="Q29" s="26">
        <f>IF(D29="","",COUNTIF(D29:O29,"●"))</f>
        <v>2</v>
      </c>
      <c r="R29" s="239">
        <f>IF(E29="","",(E29+I29+M29)/(E29+F29+I29+J29+M29+N29))*100</f>
        <v>33.33333333333333</v>
      </c>
      <c r="S29" s="328"/>
      <c r="T29" s="271">
        <f>IF(R29="","",RANK(R29,R28:S30))</f>
        <v>3</v>
      </c>
      <c r="U29" s="238"/>
      <c r="V29"/>
      <c r="W29"/>
      <c r="X29"/>
      <c r="Y29"/>
      <c r="Z29"/>
      <c r="AA29"/>
      <c r="AB29"/>
      <c r="AC29"/>
      <c r="AD29"/>
      <c r="AE29"/>
      <c r="AF29"/>
      <c r="AG29"/>
      <c r="AH29"/>
      <c r="AI29" s="11"/>
      <c r="AJ29" s="11"/>
      <c r="AK29" s="11"/>
      <c r="AL29" s="37"/>
      <c r="AM29" s="37"/>
      <c r="AN29" s="37"/>
      <c r="AO29" s="37"/>
      <c r="AP29" s="38"/>
      <c r="AQ29" s="38"/>
      <c r="AR29" s="8"/>
      <c r="AS29" s="8"/>
      <c r="AT29" s="8"/>
      <c r="AU29" s="16"/>
      <c r="AV29" s="16"/>
      <c r="AW29" s="16"/>
    </row>
    <row r="30" spans="1:49" s="1" customFormat="1" ht="21" customHeight="1">
      <c r="A30" s="2">
        <v>3</v>
      </c>
      <c r="B30" s="4" t="str">
        <f>IF(A30="","",VLOOKUP(A30,データ!$G$151:$I$166,2,FALSE))</f>
        <v>寺田　夏実</v>
      </c>
      <c r="C30" s="110" t="str">
        <f>IF(A30="","",VLOOKUP(A30,データ!$G$151:$I$166,3,FALSE))</f>
        <v>飛江田グリーンＴＣ</v>
      </c>
      <c r="D30" s="32" t="str">
        <f>IF(L28="","",IF(L28="○","●","○"))</f>
        <v>●</v>
      </c>
      <c r="E30" s="28">
        <f>IF(N28="","",N28)</f>
        <v>4</v>
      </c>
      <c r="F30" s="26">
        <f>IF(M28="","",M28)</f>
        <v>6</v>
      </c>
      <c r="G30" s="64">
        <f>IF(O28="","",O28)</f>
      </c>
      <c r="H30" s="34" t="str">
        <f>IF(L29="","",IF(L29="○","●","○"))</f>
        <v>○</v>
      </c>
      <c r="I30" s="28">
        <f>IF(N29="","",N29)</f>
        <v>6</v>
      </c>
      <c r="J30" s="26">
        <f>IF(M29="","",M29)</f>
        <v>3</v>
      </c>
      <c r="K30" s="64">
        <f>IF(O29="","",O29)</f>
      </c>
      <c r="L30" s="316"/>
      <c r="M30" s="317"/>
      <c r="N30" s="317"/>
      <c r="O30" s="318"/>
      <c r="P30" s="28">
        <f>IF(D30="","",COUNTIF(D30:O30,"○"))</f>
        <v>1</v>
      </c>
      <c r="Q30" s="26">
        <f>IF(D30="","",COUNTIF(D30:O30,"●"))</f>
        <v>1</v>
      </c>
      <c r="R30" s="239">
        <f>IF(E30="","",(E30+I30+M30)/(E30+F30+I30+J30+M30+N30))*100</f>
        <v>52.63157894736842</v>
      </c>
      <c r="S30" s="328"/>
      <c r="T30" s="271">
        <f>IF(R30="","",RANK(R30,R28:S30))</f>
        <v>2</v>
      </c>
      <c r="U30" s="238"/>
      <c r="V30"/>
      <c r="W30"/>
      <c r="X30"/>
      <c r="Y30"/>
      <c r="Z30"/>
      <c r="AA30"/>
      <c r="AB30"/>
      <c r="AC30"/>
      <c r="AD30"/>
      <c r="AE30"/>
      <c r="AF30"/>
      <c r="AG30"/>
      <c r="AH30"/>
      <c r="AI30" s="21"/>
      <c r="AJ30" s="21"/>
      <c r="AK30" s="21"/>
      <c r="AL30" s="21"/>
      <c r="AM30" s="331"/>
      <c r="AN30" s="331"/>
      <c r="AO30" s="331"/>
      <c r="AP30" s="343"/>
      <c r="AQ30" s="331"/>
      <c r="AR30" s="331"/>
      <c r="AS30" s="331"/>
      <c r="AT30" s="16"/>
      <c r="AU30" s="37"/>
      <c r="AV30" s="37"/>
      <c r="AW30" s="37"/>
    </row>
    <row r="31" spans="1:49" s="1" customFormat="1" ht="21" customHeight="1">
      <c r="A31"/>
      <c r="B31"/>
      <c r="C31"/>
      <c r="D31" s="133"/>
      <c r="E31" s="16"/>
      <c r="F31" s="16"/>
      <c r="G31" s="16"/>
      <c r="H31" s="16"/>
      <c r="I31" s="16"/>
      <c r="J31" s="21"/>
      <c r="K31" s="18"/>
      <c r="L31" s="18"/>
      <c r="M31" s="18"/>
      <c r="N31" s="339"/>
      <c r="O31" s="339"/>
      <c r="P31" s="339"/>
      <c r="Q31" s="339"/>
      <c r="R31" s="340"/>
      <c r="S31" s="339"/>
      <c r="T31" s="339"/>
      <c r="U31" s="339"/>
      <c r="V31"/>
      <c r="W31"/>
      <c r="X31"/>
      <c r="Y31"/>
      <c r="Z31"/>
      <c r="AA31"/>
      <c r="AB31"/>
      <c r="AC31"/>
      <c r="AD31"/>
      <c r="AE31"/>
      <c r="AF31"/>
      <c r="AG31"/>
      <c r="AH31"/>
      <c r="AI31" s="332"/>
      <c r="AJ31" s="332"/>
      <c r="AK31" s="332"/>
      <c r="AL31" s="323"/>
      <c r="AM31" s="323"/>
      <c r="AN31" s="323"/>
      <c r="AO31" s="323"/>
      <c r="AP31" s="331"/>
      <c r="AQ31" s="331"/>
      <c r="AR31" s="331"/>
      <c r="AS31" s="331"/>
      <c r="AT31" s="37"/>
      <c r="AU31" s="8"/>
      <c r="AV31" s="8"/>
      <c r="AW31" s="8"/>
    </row>
    <row r="32" spans="1:49" s="1" customFormat="1" ht="14.25" customHeight="1">
      <c r="A32" s="16"/>
      <c r="B32" s="6"/>
      <c r="C32" s="6"/>
      <c r="D32" s="47"/>
      <c r="E32" s="16"/>
      <c r="F32" s="16"/>
      <c r="G32" s="16"/>
      <c r="H32" s="47"/>
      <c r="I32" s="16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/>
      <c r="AM32"/>
      <c r="AN32"/>
      <c r="AO32"/>
      <c r="AP32"/>
      <c r="AQ32"/>
      <c r="AR32"/>
      <c r="AS32"/>
      <c r="AT32"/>
      <c r="AU32" s="8"/>
      <c r="AV32" s="8"/>
      <c r="AW32" s="8"/>
    </row>
    <row r="33" spans="14:18" ht="13.5">
      <c r="N33" s="21"/>
      <c r="O33" s="21"/>
      <c r="P33" s="21"/>
      <c r="Q33" s="21"/>
      <c r="R33" s="21"/>
    </row>
    <row r="34" spans="14:18" ht="13.5">
      <c r="N34" s="21"/>
      <c r="O34" s="21"/>
      <c r="P34" s="21"/>
      <c r="Q34" s="21"/>
      <c r="R34" s="21"/>
    </row>
    <row r="35" spans="14:18" ht="13.5">
      <c r="N35" s="21"/>
      <c r="O35" s="21"/>
      <c r="P35" s="21"/>
      <c r="Q35" s="21"/>
      <c r="R35" s="21"/>
    </row>
    <row r="36" spans="14:18" ht="13.5">
      <c r="N36" s="21"/>
      <c r="O36" s="21"/>
      <c r="P36" s="21"/>
      <c r="Q36" s="21"/>
      <c r="R36" s="21"/>
    </row>
    <row r="37" spans="14:18" ht="13.5">
      <c r="N37" s="21"/>
      <c r="O37" s="21"/>
      <c r="P37" s="21"/>
      <c r="Q37" s="21"/>
      <c r="R37" s="21"/>
    </row>
    <row r="38" spans="14:18" ht="13.5">
      <c r="N38" s="21"/>
      <c r="O38" s="21"/>
      <c r="P38" s="21"/>
      <c r="Q38" s="21"/>
      <c r="R38" s="21"/>
    </row>
    <row r="39" spans="14:18" ht="13.5">
      <c r="N39" s="21"/>
      <c r="O39" s="21"/>
      <c r="P39" s="21"/>
      <c r="Q39" s="21"/>
      <c r="R39" s="21"/>
    </row>
    <row r="40" spans="14:18" ht="13.5">
      <c r="N40" s="21"/>
      <c r="O40" s="21"/>
      <c r="P40" s="21"/>
      <c r="Q40" s="21"/>
      <c r="R40" s="21"/>
    </row>
    <row r="41" spans="14:18" ht="13.5">
      <c r="N41" s="21"/>
      <c r="O41" s="21"/>
      <c r="P41" s="21"/>
      <c r="Q41" s="21"/>
      <c r="R41" s="21"/>
    </row>
    <row r="42" spans="14:18" ht="13.5">
      <c r="N42" s="48"/>
      <c r="O42" s="6"/>
      <c r="P42" s="21"/>
      <c r="Q42" s="21"/>
      <c r="R42" s="21"/>
    </row>
    <row r="43" spans="14:18" ht="13.5">
      <c r="N43" s="21"/>
      <c r="O43" s="21"/>
      <c r="P43" s="21"/>
      <c r="Q43" s="21"/>
      <c r="R43" s="21"/>
    </row>
    <row r="44" spans="14:18" ht="13.5">
      <c r="N44" s="21"/>
      <c r="O44" s="21"/>
      <c r="P44" s="21"/>
      <c r="Q44" s="21"/>
      <c r="R44" s="21"/>
    </row>
    <row r="45" spans="14:18" ht="13.5">
      <c r="N45" s="21"/>
      <c r="O45" s="21"/>
      <c r="P45" s="21"/>
      <c r="Q45" s="21"/>
      <c r="R45" s="21"/>
    </row>
    <row r="46" spans="14:18" ht="13.5">
      <c r="N46" s="21"/>
      <c r="O46" s="21"/>
      <c r="P46" s="21"/>
      <c r="Q46" s="21"/>
      <c r="R46" s="21"/>
    </row>
    <row r="47" spans="14:18" ht="13.5">
      <c r="N47" s="21"/>
      <c r="O47" s="21"/>
      <c r="P47" s="21"/>
      <c r="Q47" s="21"/>
      <c r="R47" s="21"/>
    </row>
    <row r="48" spans="14:18" ht="13.5">
      <c r="N48" s="21"/>
      <c r="O48" s="21"/>
      <c r="P48" s="21"/>
      <c r="Q48" s="21"/>
      <c r="R48" s="21"/>
    </row>
    <row r="49" spans="14:18" ht="13.5">
      <c r="N49" s="21"/>
      <c r="O49" s="21"/>
      <c r="P49" s="21"/>
      <c r="Q49" s="21"/>
      <c r="R49" s="21"/>
    </row>
    <row r="50" spans="14:18" ht="13.5">
      <c r="N50" s="21"/>
      <c r="O50" s="21"/>
      <c r="P50" s="21"/>
      <c r="Q50" s="21"/>
      <c r="R50" s="21"/>
    </row>
    <row r="51" spans="14:18" ht="13.5">
      <c r="N51" s="21"/>
      <c r="O51" s="21"/>
      <c r="P51" s="21"/>
      <c r="Q51" s="21"/>
      <c r="R51" s="21"/>
    </row>
    <row r="52" spans="14:18" ht="13.5">
      <c r="N52" s="21"/>
      <c r="O52" s="21"/>
      <c r="P52" s="21"/>
      <c r="Q52" s="21"/>
      <c r="R52" s="21"/>
    </row>
    <row r="53" spans="14:18" ht="13.5">
      <c r="N53" s="21"/>
      <c r="O53" s="21"/>
      <c r="P53" s="21"/>
      <c r="Q53" s="21"/>
      <c r="R53" s="21"/>
    </row>
    <row r="54" spans="14:18" ht="13.5">
      <c r="N54" s="21"/>
      <c r="O54" s="21"/>
      <c r="P54" s="48"/>
      <c r="Q54" s="6"/>
      <c r="R54" s="21"/>
    </row>
    <row r="55" spans="14:18" ht="13.5">
      <c r="N55" s="21"/>
      <c r="O55" s="21"/>
      <c r="P55" s="21"/>
      <c r="Q55" s="21"/>
      <c r="R55" s="21"/>
    </row>
    <row r="56" spans="14:18" ht="13.5">
      <c r="N56" s="21"/>
      <c r="O56" s="21"/>
      <c r="P56" s="21"/>
      <c r="Q56" s="21"/>
      <c r="R56" s="21"/>
    </row>
    <row r="57" spans="14:18" ht="13.5">
      <c r="N57" s="21"/>
      <c r="O57" s="21"/>
      <c r="P57" s="21"/>
      <c r="Q57" s="21"/>
      <c r="R57" s="21"/>
    </row>
    <row r="58" spans="14:18" ht="13.5">
      <c r="N58" s="21"/>
      <c r="O58" s="21"/>
      <c r="P58" s="21"/>
      <c r="Q58" s="21"/>
      <c r="R58" s="21"/>
    </row>
    <row r="59" spans="14:18" ht="13.5">
      <c r="N59" s="21"/>
      <c r="O59" s="21"/>
      <c r="P59" s="21"/>
      <c r="Q59" s="21"/>
      <c r="R59" s="21"/>
    </row>
    <row r="60" spans="14:18" ht="13.5">
      <c r="N60" s="21"/>
      <c r="O60" s="21"/>
      <c r="P60" s="21"/>
      <c r="Q60" s="21"/>
      <c r="R60" s="21"/>
    </row>
    <row r="61" spans="14:18" ht="13.5">
      <c r="N61" s="21"/>
      <c r="O61" s="21"/>
      <c r="P61" s="21"/>
      <c r="Q61" s="21"/>
      <c r="R61" s="21"/>
    </row>
    <row r="62" spans="14:18" ht="13.5">
      <c r="N62" s="21"/>
      <c r="O62" s="21"/>
      <c r="P62" s="21"/>
      <c r="Q62" s="21"/>
      <c r="R62" s="21"/>
    </row>
    <row r="63" spans="14:18" ht="13.5">
      <c r="N63" s="21"/>
      <c r="O63" s="21"/>
      <c r="P63" s="21"/>
      <c r="Q63" s="21"/>
      <c r="R63" s="21"/>
    </row>
    <row r="64" spans="14:18" ht="13.5" customHeight="1">
      <c r="N64" s="21"/>
      <c r="O64" s="21"/>
      <c r="P64" s="21"/>
      <c r="Q64" s="21"/>
      <c r="R64" s="21"/>
    </row>
    <row r="65" spans="14:18" ht="13.5" customHeight="1">
      <c r="N65" s="48"/>
      <c r="O65" s="6"/>
      <c r="P65" s="21"/>
      <c r="Q65" s="21"/>
      <c r="R65" s="21"/>
    </row>
    <row r="66" spans="14:18" ht="13.5">
      <c r="N66" s="21"/>
      <c r="O66" s="21"/>
      <c r="P66" s="21"/>
      <c r="Q66" s="21"/>
      <c r="R66" s="21"/>
    </row>
    <row r="67" spans="14:18" ht="13.5">
      <c r="N67" s="21"/>
      <c r="O67" s="21"/>
      <c r="P67" s="21"/>
      <c r="Q67" s="21"/>
      <c r="R67" s="21"/>
    </row>
    <row r="68" spans="14:18" ht="13.5">
      <c r="N68" s="21"/>
      <c r="O68" s="21"/>
      <c r="P68" s="21"/>
      <c r="Q68" s="21"/>
      <c r="R68" s="21"/>
    </row>
    <row r="69" spans="14:18" ht="13.5">
      <c r="N69" s="21"/>
      <c r="O69" s="21"/>
      <c r="P69" s="21"/>
      <c r="Q69" s="21"/>
      <c r="R69" s="21"/>
    </row>
    <row r="70" spans="14:18" ht="13.5">
      <c r="N70" s="21"/>
      <c r="O70" s="21"/>
      <c r="P70" s="21"/>
      <c r="Q70" s="21"/>
      <c r="R70" s="21"/>
    </row>
    <row r="71" spans="14:18" ht="13.5">
      <c r="N71" s="21"/>
      <c r="O71" s="21"/>
      <c r="P71" s="21"/>
      <c r="Q71" s="21"/>
      <c r="R71" s="21"/>
    </row>
    <row r="72" spans="14:18" ht="13.5">
      <c r="N72" s="21"/>
      <c r="O72" s="21"/>
      <c r="P72" s="21"/>
      <c r="Q72" s="21"/>
      <c r="R72" s="21"/>
    </row>
    <row r="73" spans="14:18" ht="13.5">
      <c r="N73" s="21"/>
      <c r="O73" s="21"/>
      <c r="P73" s="21"/>
      <c r="Q73" s="21"/>
      <c r="R73" s="21"/>
    </row>
    <row r="74" spans="14:18" ht="13.5">
      <c r="N74" s="21"/>
      <c r="O74" s="21"/>
      <c r="P74" s="21"/>
      <c r="Q74" s="21"/>
      <c r="R74" s="21"/>
    </row>
    <row r="75" spans="14:18" ht="13.5">
      <c r="N75" s="21"/>
      <c r="O75" s="21"/>
      <c r="P75" s="21"/>
      <c r="Q75" s="21"/>
      <c r="R75" s="21"/>
    </row>
  </sheetData>
  <mergeCells count="137">
    <mergeCell ref="AR19:AS19"/>
    <mergeCell ref="AP17:AS17"/>
    <mergeCell ref="AP21:AQ21"/>
    <mergeCell ref="AP30:AS30"/>
    <mergeCell ref="AI31:AK31"/>
    <mergeCell ref="AR31:AS31"/>
    <mergeCell ref="AP31:AQ31"/>
    <mergeCell ref="AL31:AO31"/>
    <mergeCell ref="AP6:AQ6"/>
    <mergeCell ref="AR9:AS9"/>
    <mergeCell ref="AR11:AS11"/>
    <mergeCell ref="AP16:AQ16"/>
    <mergeCell ref="AR16:AS16"/>
    <mergeCell ref="AP10:AQ10"/>
    <mergeCell ref="AR10:AS10"/>
    <mergeCell ref="AP7:AS7"/>
    <mergeCell ref="AP13:AQ13"/>
    <mergeCell ref="AP12:AS12"/>
    <mergeCell ref="AP9:AQ9"/>
    <mergeCell ref="AR3:AS3"/>
    <mergeCell ref="AP4:AQ4"/>
    <mergeCell ref="AR4:AS4"/>
    <mergeCell ref="AR8:AS8"/>
    <mergeCell ref="AR5:AS5"/>
    <mergeCell ref="AP3:AQ3"/>
    <mergeCell ref="AP5:AQ5"/>
    <mergeCell ref="AP8:AQ8"/>
    <mergeCell ref="AR6:AS6"/>
    <mergeCell ref="AR15:AS15"/>
    <mergeCell ref="H10:K10"/>
    <mergeCell ref="H15:K15"/>
    <mergeCell ref="L16:O16"/>
    <mergeCell ref="AR13:AS13"/>
    <mergeCell ref="R13:S13"/>
    <mergeCell ref="AP15:AQ15"/>
    <mergeCell ref="AP14:AQ14"/>
    <mergeCell ref="AP11:AQ11"/>
    <mergeCell ref="AR14:AS14"/>
    <mergeCell ref="L11:O11"/>
    <mergeCell ref="L19:O19"/>
    <mergeCell ref="T13:U13"/>
    <mergeCell ref="R17:U17"/>
    <mergeCell ref="T19:U19"/>
    <mergeCell ref="R15:S15"/>
    <mergeCell ref="T15:U15"/>
    <mergeCell ref="R19:S19"/>
    <mergeCell ref="P13:Q13"/>
    <mergeCell ref="R10:S10"/>
    <mergeCell ref="T10:U10"/>
    <mergeCell ref="R11:S11"/>
    <mergeCell ref="T11:U11"/>
    <mergeCell ref="D13:G13"/>
    <mergeCell ref="H13:K13"/>
    <mergeCell ref="L13:O13"/>
    <mergeCell ref="N12:Q12"/>
    <mergeCell ref="R5:S5"/>
    <mergeCell ref="T5:U5"/>
    <mergeCell ref="R3:S3"/>
    <mergeCell ref="T3:U3"/>
    <mergeCell ref="R4:S4"/>
    <mergeCell ref="T4:U4"/>
    <mergeCell ref="D3:G3"/>
    <mergeCell ref="H3:K3"/>
    <mergeCell ref="L3:O3"/>
    <mergeCell ref="P3:Q3"/>
    <mergeCell ref="L22:O22"/>
    <mergeCell ref="N17:Q17"/>
    <mergeCell ref="P19:Q19"/>
    <mergeCell ref="D4:G4"/>
    <mergeCell ref="H5:K5"/>
    <mergeCell ref="D8:G8"/>
    <mergeCell ref="H8:K8"/>
    <mergeCell ref="L8:O8"/>
    <mergeCell ref="P8:Q8"/>
    <mergeCell ref="D9:G9"/>
    <mergeCell ref="D14:G14"/>
    <mergeCell ref="D20:G20"/>
    <mergeCell ref="D19:G19"/>
    <mergeCell ref="H21:K21"/>
    <mergeCell ref="H19:K19"/>
    <mergeCell ref="H27:K27"/>
    <mergeCell ref="N26:Q26"/>
    <mergeCell ref="D27:G27"/>
    <mergeCell ref="L27:O27"/>
    <mergeCell ref="P27:Q27"/>
    <mergeCell ref="R27:S27"/>
    <mergeCell ref="T27:U27"/>
    <mergeCell ref="AP19:AQ19"/>
    <mergeCell ref="R26:U26"/>
    <mergeCell ref="T21:U21"/>
    <mergeCell ref="R22:S22"/>
    <mergeCell ref="T22:U22"/>
    <mergeCell ref="AP28:AQ28"/>
    <mergeCell ref="AM30:AO30"/>
    <mergeCell ref="AL27:AO27"/>
    <mergeCell ref="AI26:AK26"/>
    <mergeCell ref="AT25:AU25"/>
    <mergeCell ref="AR22:AS22"/>
    <mergeCell ref="R14:S14"/>
    <mergeCell ref="T14:U14"/>
    <mergeCell ref="R16:S16"/>
    <mergeCell ref="T16:U16"/>
    <mergeCell ref="AP22:AQ22"/>
    <mergeCell ref="R20:S20"/>
    <mergeCell ref="T20:U20"/>
    <mergeCell ref="R21:S21"/>
    <mergeCell ref="AT28:AU28"/>
    <mergeCell ref="AV28:AW28"/>
    <mergeCell ref="AR21:AS21"/>
    <mergeCell ref="AP20:AQ20"/>
    <mergeCell ref="AR20:AS20"/>
    <mergeCell ref="AV25:AW25"/>
    <mergeCell ref="AT26:AU26"/>
    <mergeCell ref="AV26:AW26"/>
    <mergeCell ref="AT27:AU27"/>
    <mergeCell ref="AV27:AW27"/>
    <mergeCell ref="D28:G28"/>
    <mergeCell ref="H29:K29"/>
    <mergeCell ref="R29:S29"/>
    <mergeCell ref="T29:U29"/>
    <mergeCell ref="T28:U28"/>
    <mergeCell ref="R28:S28"/>
    <mergeCell ref="N31:Q31"/>
    <mergeCell ref="L30:O30"/>
    <mergeCell ref="R30:S30"/>
    <mergeCell ref="T30:U30"/>
    <mergeCell ref="R31:U31"/>
    <mergeCell ref="L6:O6"/>
    <mergeCell ref="N7:Q7"/>
    <mergeCell ref="R7:U7"/>
    <mergeCell ref="R12:U12"/>
    <mergeCell ref="R8:S8"/>
    <mergeCell ref="T8:U8"/>
    <mergeCell ref="R6:S6"/>
    <mergeCell ref="T6:U6"/>
    <mergeCell ref="R9:S9"/>
    <mergeCell ref="T9:U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60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3" width="8.625" style="0" customWidth="1"/>
    <col min="4" max="15" width="1.75390625" style="193" customWidth="1"/>
    <col min="16" max="21" width="1.875" style="193" customWidth="1"/>
    <col min="22" max="22" width="2.375" style="193" customWidth="1"/>
    <col min="23" max="25" width="2.125" style="193" customWidth="1"/>
    <col min="26" max="27" width="4.50390625" style="193" customWidth="1"/>
    <col min="28" max="49" width="4.50390625" style="0" customWidth="1"/>
  </cols>
  <sheetData>
    <row r="1" spans="1:53" ht="28.5">
      <c r="A1" s="35" t="s">
        <v>136</v>
      </c>
      <c r="D1" s="191" t="s">
        <v>79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14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28" ht="21" customHeight="1">
      <c r="A2" s="35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46"/>
    </row>
    <row r="3" spans="1:28" ht="21" customHeight="1">
      <c r="A3" s="19" t="s">
        <v>68</v>
      </c>
      <c r="B3" s="19" t="s">
        <v>146</v>
      </c>
      <c r="C3" s="111" t="s">
        <v>147</v>
      </c>
      <c r="D3" s="303" t="str">
        <f>LEFT(B4,3)</f>
        <v>染矢　</v>
      </c>
      <c r="E3" s="238"/>
      <c r="F3" s="238"/>
      <c r="G3" s="304"/>
      <c r="H3" s="238" t="str">
        <f>LEFT(B5,3)</f>
        <v>甲斐大</v>
      </c>
      <c r="I3" s="238"/>
      <c r="J3" s="238"/>
      <c r="K3" s="304"/>
      <c r="L3" s="304" t="str">
        <f>LEFT(B6,3)</f>
        <v>宮本　</v>
      </c>
      <c r="M3" s="304"/>
      <c r="N3" s="304"/>
      <c r="O3" s="304"/>
      <c r="P3" s="322" t="s">
        <v>156</v>
      </c>
      <c r="Q3" s="322"/>
      <c r="R3" s="243" t="s">
        <v>5</v>
      </c>
      <c r="S3" s="244"/>
      <c r="T3" s="243" t="s">
        <v>157</v>
      </c>
      <c r="U3" s="244"/>
      <c r="V3" s="21"/>
      <c r="W3" s="21"/>
      <c r="X3" s="21"/>
      <c r="Y3" s="21"/>
      <c r="Z3" s="21"/>
      <c r="AA3" s="21"/>
      <c r="AB3" s="46"/>
    </row>
    <row r="4" spans="1:28" ht="21" customHeight="1">
      <c r="A4" s="19">
        <v>1</v>
      </c>
      <c r="B4" s="4" t="str">
        <f>IF(A4="","",VLOOKUP(A4,データ!$B$169:$D$234,2,FALSE))</f>
        <v>染矢　和仁</v>
      </c>
      <c r="C4" s="110" t="str">
        <f>IF(A4="","",VLOOKUP(A4,データ!$B$169:$D$234,3,FALSE))</f>
        <v>延岡ロイヤルＪｒ　</v>
      </c>
      <c r="D4" s="329"/>
      <c r="E4" s="317"/>
      <c r="F4" s="317"/>
      <c r="G4" s="318"/>
      <c r="H4" s="31" t="str">
        <f>IF(I4="","",IF(I4&gt;J4,"○","●"))</f>
        <v>○</v>
      </c>
      <c r="I4" s="57">
        <v>6</v>
      </c>
      <c r="J4" s="58">
        <v>0</v>
      </c>
      <c r="K4" s="58"/>
      <c r="L4" s="31" t="str">
        <f>IF(M4="","",IF(M4&gt;N4,"○","●"))</f>
        <v>○</v>
      </c>
      <c r="M4" s="57">
        <v>6</v>
      </c>
      <c r="N4" s="58">
        <v>0</v>
      </c>
      <c r="O4" s="58"/>
      <c r="P4" s="28">
        <f>IF(H4="","",COUNTIF(D4:O4,"○"))</f>
        <v>2</v>
      </c>
      <c r="Q4" s="26">
        <f>IF(H4="","",COUNTIF(D4:O4,"●"))</f>
        <v>0</v>
      </c>
      <c r="R4" s="239">
        <f>IF(I4="","",(E4+I4+M4)/(E4+F4+I4+J4+M4+N4))*100</f>
        <v>100</v>
      </c>
      <c r="S4" s="328"/>
      <c r="T4" s="271">
        <f>IF(R4="","",RANK(R4,R4:S6))</f>
        <v>1</v>
      </c>
      <c r="U4" s="238"/>
      <c r="V4" s="21"/>
      <c r="W4" s="21"/>
      <c r="X4" s="21"/>
      <c r="Y4" s="21"/>
      <c r="Z4" s="21"/>
      <c r="AA4" s="21"/>
      <c r="AB4" s="46"/>
    </row>
    <row r="5" spans="1:28" ht="21" customHeight="1">
      <c r="A5" s="19">
        <v>2</v>
      </c>
      <c r="B5" s="4" t="str">
        <f>IF(A5="","",VLOOKUP(A5,データ!$B$169:$D$234,2,FALSE))</f>
        <v>甲斐大晴</v>
      </c>
      <c r="C5" s="110" t="str">
        <f>IF(A5="","",VLOOKUP(A5,データ!$B$169:$D$234,3,FALSE))</f>
        <v>リザーブＪｒ</v>
      </c>
      <c r="D5" s="32" t="str">
        <f>IF(H4="","",IF(H4="○","●","○"))</f>
        <v>●</v>
      </c>
      <c r="E5" s="28">
        <f>IF(J4="","",J4)</f>
        <v>0</v>
      </c>
      <c r="F5" s="26">
        <f>IF(I4="","",I4)</f>
        <v>6</v>
      </c>
      <c r="G5" s="64">
        <f>IF(K4="","",K4)</f>
      </c>
      <c r="H5" s="316"/>
      <c r="I5" s="317"/>
      <c r="J5" s="317"/>
      <c r="K5" s="318"/>
      <c r="L5" s="33" t="str">
        <f>IF(M5="","",IF(M5&gt;N5,"○","●"))</f>
        <v>●</v>
      </c>
      <c r="M5" s="19">
        <v>0</v>
      </c>
      <c r="N5" s="53">
        <v>6</v>
      </c>
      <c r="O5" s="53"/>
      <c r="P5" s="28">
        <f>IF(D5="","",COUNTIF(D5:O5,"○"))</f>
        <v>0</v>
      </c>
      <c r="Q5" s="26">
        <f>IF(D5="","",COUNTIF(D5:O5,"●"))</f>
        <v>2</v>
      </c>
      <c r="R5" s="239">
        <f>IF(E5="","",(E5+I5+M5)/(E5+F5+I5+J5+M5+N5))*100</f>
        <v>0</v>
      </c>
      <c r="S5" s="328"/>
      <c r="T5" s="271">
        <f>IF(R5="","",RANK(R5,R4:S6))</f>
        <v>3</v>
      </c>
      <c r="U5" s="238"/>
      <c r="V5" s="21"/>
      <c r="W5" s="21"/>
      <c r="X5" s="21"/>
      <c r="Y5" s="21"/>
      <c r="Z5" s="21"/>
      <c r="AA5" s="21"/>
      <c r="AB5" s="46"/>
    </row>
    <row r="6" spans="1:28" ht="21" customHeight="1">
      <c r="A6" s="19">
        <v>3</v>
      </c>
      <c r="B6" s="4" t="str">
        <f>IF(A6="","",VLOOKUP(A6,データ!$B$169:$D$234,2,FALSE))</f>
        <v>宮本　和貴</v>
      </c>
      <c r="C6" s="110" t="str">
        <f>IF(A6="","",VLOOKUP(A6,データ!$B$169:$D$234,3,FALSE))</f>
        <v>飛江田グリーンＴＣ</v>
      </c>
      <c r="D6" s="32" t="str">
        <f>IF(L4="","",IF(L4="○","●","○"))</f>
        <v>●</v>
      </c>
      <c r="E6" s="28">
        <f>IF(N4="","",N4)</f>
        <v>0</v>
      </c>
      <c r="F6" s="26">
        <f>IF(M4="","",M4)</f>
        <v>6</v>
      </c>
      <c r="G6" s="64">
        <f>IF(O4="","",O4)</f>
      </c>
      <c r="H6" s="34" t="str">
        <f>IF(L5="","",IF(L5="○","●","○"))</f>
        <v>○</v>
      </c>
      <c r="I6" s="28">
        <f>IF(N5="","",N5)</f>
        <v>6</v>
      </c>
      <c r="J6" s="26">
        <f>IF(M5="","",M5)</f>
        <v>0</v>
      </c>
      <c r="K6" s="64">
        <f>IF(O5="","",O5)</f>
      </c>
      <c r="L6" s="316"/>
      <c r="M6" s="317"/>
      <c r="N6" s="317"/>
      <c r="O6" s="318"/>
      <c r="P6" s="28">
        <f>IF(D6="","",COUNTIF(D6:O6,"○"))</f>
        <v>1</v>
      </c>
      <c r="Q6" s="26">
        <f>IF(D6="","",COUNTIF(D6:O6,"●"))</f>
        <v>1</v>
      </c>
      <c r="R6" s="239">
        <f>IF(E6="","",(E6+I6+M6)/(E6+F6+I6+J6+M6+N6))*100</f>
        <v>50</v>
      </c>
      <c r="S6" s="328"/>
      <c r="T6" s="271">
        <f>IF(R6="","",RANK(R6,R4:S6))</f>
        <v>2</v>
      </c>
      <c r="U6" s="238"/>
      <c r="V6" s="21"/>
      <c r="W6" s="21"/>
      <c r="X6" s="21"/>
      <c r="Y6" s="21"/>
      <c r="Z6" s="21"/>
      <c r="AA6" s="21"/>
      <c r="AB6" s="46"/>
    </row>
    <row r="7" spans="1:28" ht="21" customHeight="1">
      <c r="A7" s="3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46"/>
    </row>
    <row r="8" spans="1:28" ht="21" customHeight="1">
      <c r="A8" s="19" t="s">
        <v>55</v>
      </c>
      <c r="B8" s="19" t="s">
        <v>146</v>
      </c>
      <c r="C8" s="111" t="s">
        <v>147</v>
      </c>
      <c r="D8" s="303" t="str">
        <f>LEFT(B9,3)</f>
        <v>坂口　</v>
      </c>
      <c r="E8" s="238"/>
      <c r="F8" s="238"/>
      <c r="G8" s="304"/>
      <c r="H8" s="238" t="str">
        <f>LEFT(B10,3)</f>
        <v>デン　</v>
      </c>
      <c r="I8" s="238"/>
      <c r="J8" s="238"/>
      <c r="K8" s="304"/>
      <c r="L8" s="304" t="str">
        <f>LEFT(B11,3)</f>
        <v>山本　</v>
      </c>
      <c r="M8" s="304"/>
      <c r="N8" s="304"/>
      <c r="O8" s="304"/>
      <c r="P8" s="322" t="s">
        <v>156</v>
      </c>
      <c r="Q8" s="322"/>
      <c r="R8" s="243" t="s">
        <v>5</v>
      </c>
      <c r="S8" s="244"/>
      <c r="T8" s="243" t="s">
        <v>157</v>
      </c>
      <c r="U8" s="244"/>
      <c r="V8" s="21"/>
      <c r="W8" s="21"/>
      <c r="X8" s="21"/>
      <c r="Y8" s="21"/>
      <c r="Z8" s="21"/>
      <c r="AA8" s="21"/>
      <c r="AB8" s="46"/>
    </row>
    <row r="9" spans="1:28" ht="21" customHeight="1">
      <c r="A9" s="19">
        <v>4</v>
      </c>
      <c r="B9" s="4" t="str">
        <f>IF(A9="","",VLOOKUP(A9,データ!$B$169:$D$234,2,FALSE))</f>
        <v>坂口　遼河</v>
      </c>
      <c r="C9" s="110" t="str">
        <f>IF(A9="","",VLOOKUP(A9,データ!$B$169:$D$234,3,FALSE))</f>
        <v>飛江田グリーンＴＣ</v>
      </c>
      <c r="D9" s="329"/>
      <c r="E9" s="317"/>
      <c r="F9" s="317"/>
      <c r="G9" s="318"/>
      <c r="H9" s="31" t="str">
        <f>IF(I9="","",IF(I9&gt;J9,"○","●"))</f>
        <v>●</v>
      </c>
      <c r="I9" s="57">
        <v>3</v>
      </c>
      <c r="J9" s="58">
        <v>6</v>
      </c>
      <c r="K9" s="58"/>
      <c r="L9" s="31" t="str">
        <f>IF(M9="","",IF(M9&gt;N9,"○","●"))</f>
        <v>○</v>
      </c>
      <c r="M9" s="57">
        <v>6</v>
      </c>
      <c r="N9" s="58">
        <v>2</v>
      </c>
      <c r="O9" s="58"/>
      <c r="P9" s="28">
        <f>IF(H9="","",COUNTIF(D9:O9,"○"))</f>
        <v>1</v>
      </c>
      <c r="Q9" s="26">
        <f>IF(H9="","",COUNTIF(D9:O9,"●"))</f>
        <v>1</v>
      </c>
      <c r="R9" s="239">
        <f>IF(I9="","",(E9+I9+M9)/(E9+F9+I9+J9+M9+N9))*100</f>
        <v>52.94117647058824</v>
      </c>
      <c r="S9" s="328"/>
      <c r="T9" s="271">
        <f>IF(R9="","",RANK(R9,R9:S11))</f>
        <v>2</v>
      </c>
      <c r="U9" s="238"/>
      <c r="V9" s="21"/>
      <c r="W9" s="21"/>
      <c r="X9" s="21"/>
      <c r="Y9" s="21"/>
      <c r="Z9" s="21"/>
      <c r="AA9" s="21"/>
      <c r="AB9" s="46"/>
    </row>
    <row r="10" spans="1:28" ht="21" customHeight="1">
      <c r="A10" s="19">
        <v>5</v>
      </c>
      <c r="B10" s="4" t="str">
        <f>IF(A10="","",VLOOKUP(A10,データ!$B$169:$D$234,2,FALSE))</f>
        <v>デン　正希</v>
      </c>
      <c r="C10" s="110" t="str">
        <f>IF(A10="","",VLOOKUP(A10,データ!$B$169:$D$234,3,FALSE))</f>
        <v>チームミリオン</v>
      </c>
      <c r="D10" s="32" t="str">
        <f>IF(H9="","",IF(H9="○","●","○"))</f>
        <v>○</v>
      </c>
      <c r="E10" s="28">
        <f>IF(J9="","",J9)</f>
        <v>6</v>
      </c>
      <c r="F10" s="26">
        <f>IF(I9="","",I9)</f>
        <v>3</v>
      </c>
      <c r="G10" s="64">
        <f>IF(K9="","",K9)</f>
      </c>
      <c r="H10" s="316"/>
      <c r="I10" s="317"/>
      <c r="J10" s="317"/>
      <c r="K10" s="318"/>
      <c r="L10" s="33" t="str">
        <f>IF(M10="","",IF(M10&gt;N10,"○","●"))</f>
        <v>○</v>
      </c>
      <c r="M10" s="19">
        <v>6</v>
      </c>
      <c r="N10" s="53">
        <v>1</v>
      </c>
      <c r="O10" s="53"/>
      <c r="P10" s="28">
        <f>IF(D10="","",COUNTIF(D10:O10,"○"))</f>
        <v>2</v>
      </c>
      <c r="Q10" s="26">
        <f>IF(D10="","",COUNTIF(D10:O10,"●"))</f>
        <v>0</v>
      </c>
      <c r="R10" s="239">
        <f>IF(E10="","",(E10+I10+M10)/(E10+F10+I10+J10+M10+N10))*100</f>
        <v>75</v>
      </c>
      <c r="S10" s="328"/>
      <c r="T10" s="271">
        <f>IF(R10="","",RANK(R10,R9:S11))</f>
        <v>1</v>
      </c>
      <c r="U10" s="238"/>
      <c r="V10" s="21"/>
      <c r="W10" s="21"/>
      <c r="X10" s="21"/>
      <c r="Y10" s="21"/>
      <c r="Z10" s="21"/>
      <c r="AA10" s="21"/>
      <c r="AB10" s="46"/>
    </row>
    <row r="11" spans="1:28" ht="21" customHeight="1">
      <c r="A11" s="19">
        <v>6</v>
      </c>
      <c r="B11" s="4" t="str">
        <f>IF(A11="","",VLOOKUP(A11,データ!$B$169:$D$234,2,FALSE))</f>
        <v>山本　涼輔</v>
      </c>
      <c r="C11" s="110" t="str">
        <f>IF(A11="","",VLOOKUP(A11,データ!$B$169:$D$234,3,FALSE))</f>
        <v>シーガイアＪｒ</v>
      </c>
      <c r="D11" s="32" t="str">
        <f>IF(L9="","",IF(L9="○","●","○"))</f>
        <v>●</v>
      </c>
      <c r="E11" s="28">
        <f>IF(N9="","",N9)</f>
        <v>2</v>
      </c>
      <c r="F11" s="26">
        <f>IF(M9="","",M9)</f>
        <v>6</v>
      </c>
      <c r="G11" s="64">
        <f>IF(O9="","",O9)</f>
      </c>
      <c r="H11" s="34" t="str">
        <f>IF(L10="","",IF(L10="○","●","○"))</f>
        <v>●</v>
      </c>
      <c r="I11" s="28">
        <f>IF(N10="","",N10)</f>
        <v>1</v>
      </c>
      <c r="J11" s="26">
        <f>IF(M10="","",M10)</f>
        <v>6</v>
      </c>
      <c r="K11" s="64">
        <f>IF(O10="","",O10)</f>
      </c>
      <c r="L11" s="316"/>
      <c r="M11" s="317"/>
      <c r="N11" s="317"/>
      <c r="O11" s="318"/>
      <c r="P11" s="28">
        <f>IF(D11="","",COUNTIF(D11:O11,"○"))</f>
        <v>0</v>
      </c>
      <c r="Q11" s="26">
        <f>IF(D11="","",COUNTIF(D11:O11,"●"))</f>
        <v>2</v>
      </c>
      <c r="R11" s="239">
        <f>IF(E11="","",(E11+I11+M11)/(E11+F11+I11+J11+M11+N11))*100</f>
        <v>20</v>
      </c>
      <c r="S11" s="328"/>
      <c r="T11" s="271">
        <f>IF(R11="","",RANK(R11,R9:S11))</f>
        <v>3</v>
      </c>
      <c r="U11" s="238"/>
      <c r="V11" s="21"/>
      <c r="W11" s="21"/>
      <c r="X11" s="21"/>
      <c r="Y11" s="21"/>
      <c r="Z11" s="21"/>
      <c r="AA11" s="21"/>
      <c r="AB11" s="46"/>
    </row>
    <row r="12" spans="4:49" ht="21" customHeight="1">
      <c r="D12" s="21"/>
      <c r="E12" s="21"/>
      <c r="F12" s="21"/>
      <c r="G12" s="21"/>
      <c r="H12" s="21"/>
      <c r="I12" s="21"/>
      <c r="J12" s="21"/>
      <c r="K12" s="21"/>
      <c r="L12" s="21"/>
      <c r="M12" s="320"/>
      <c r="N12" s="320"/>
      <c r="O12" s="320"/>
      <c r="P12" s="320"/>
      <c r="Q12" s="320"/>
      <c r="R12" s="330"/>
      <c r="S12" s="321"/>
      <c r="T12" s="321"/>
      <c r="U12" s="321"/>
      <c r="V12" s="21"/>
      <c r="W12" s="21"/>
      <c r="X12" s="21"/>
      <c r="Y12" s="21"/>
      <c r="Z12" s="21"/>
      <c r="AA12" s="21"/>
      <c r="AB12" s="16"/>
      <c r="AC12" s="16"/>
      <c r="AD12" s="16"/>
      <c r="AE12" s="16"/>
      <c r="AF12" s="16"/>
      <c r="AG12" s="21"/>
      <c r="AH12" s="21"/>
      <c r="AI12" s="16"/>
      <c r="AJ12" s="16"/>
      <c r="AK12" s="331"/>
      <c r="AL12" s="331"/>
      <c r="AM12" s="331"/>
      <c r="AN12" s="331"/>
      <c r="AO12" s="331"/>
      <c r="AP12" s="343"/>
      <c r="AQ12" s="331"/>
      <c r="AR12" s="331"/>
      <c r="AS12" s="331"/>
      <c r="AT12" s="16"/>
      <c r="AU12" s="16"/>
      <c r="AV12" s="16"/>
      <c r="AW12" s="16"/>
    </row>
    <row r="13" spans="1:29" ht="24" customHeight="1">
      <c r="A13" s="19" t="s">
        <v>67</v>
      </c>
      <c r="B13" s="19" t="s">
        <v>146</v>
      </c>
      <c r="C13" s="111" t="s">
        <v>147</v>
      </c>
      <c r="D13" s="303" t="str">
        <f>LEFT(B14,3)</f>
        <v>高橋　</v>
      </c>
      <c r="E13" s="238"/>
      <c r="F13" s="238"/>
      <c r="G13" s="304"/>
      <c r="H13" s="238" t="str">
        <f>LEFT(B15,3)</f>
        <v>別府　</v>
      </c>
      <c r="I13" s="238"/>
      <c r="J13" s="238"/>
      <c r="K13" s="304"/>
      <c r="L13" s="304" t="str">
        <f>LEFT(B16,3)</f>
        <v>須志田</v>
      </c>
      <c r="M13" s="304"/>
      <c r="N13" s="304"/>
      <c r="O13" s="304"/>
      <c r="P13" s="322" t="s">
        <v>156</v>
      </c>
      <c r="Q13" s="322"/>
      <c r="R13" s="243" t="s">
        <v>5</v>
      </c>
      <c r="S13" s="244"/>
      <c r="T13" s="243" t="s">
        <v>157</v>
      </c>
      <c r="U13" s="244"/>
      <c r="V13" s="16"/>
      <c r="W13" s="16"/>
      <c r="X13" s="16"/>
      <c r="Y13" s="16"/>
      <c r="Z13" s="37"/>
      <c r="AA13" s="37"/>
      <c r="AB13" s="37"/>
      <c r="AC13" s="37"/>
    </row>
    <row r="14" spans="1:29" ht="24" customHeight="1">
      <c r="A14" s="19">
        <v>7</v>
      </c>
      <c r="B14" s="4" t="str">
        <f>IF(A14="","",VLOOKUP(A14,データ!$B$169:$D$234,2,FALSE))</f>
        <v>高橋　惇太</v>
      </c>
      <c r="C14" s="110" t="str">
        <f>IF(A14="","",VLOOKUP(A14,データ!$B$169:$D$234,3,FALSE))</f>
        <v>イワキリＪｒ</v>
      </c>
      <c r="D14" s="329"/>
      <c r="E14" s="317"/>
      <c r="F14" s="317"/>
      <c r="G14" s="318"/>
      <c r="H14" s="31" t="str">
        <f>IF(I14="","",IF(I14&gt;J14,"○","●"))</f>
        <v>●</v>
      </c>
      <c r="I14" s="57">
        <v>4</v>
      </c>
      <c r="J14" s="58">
        <v>6</v>
      </c>
      <c r="K14" s="58"/>
      <c r="L14" s="31" t="str">
        <f>IF(M14="","",IF(M14&gt;N14,"○","●"))</f>
        <v>○</v>
      </c>
      <c r="M14" s="57">
        <v>6</v>
      </c>
      <c r="N14" s="58">
        <v>1</v>
      </c>
      <c r="O14" s="58"/>
      <c r="P14" s="28">
        <f>IF(H14="","",COUNTIF(D14:O14,"○"))</f>
        <v>1</v>
      </c>
      <c r="Q14" s="26">
        <f>IF(H14="","",COUNTIF(D14:O14,"●"))</f>
        <v>1</v>
      </c>
      <c r="R14" s="239">
        <f>IF(I14="","",(E14+I14+M14)/(E14+F14+I14+J14+M14+N14))*100</f>
        <v>58.82352941176471</v>
      </c>
      <c r="S14" s="328"/>
      <c r="T14" s="271">
        <f>IF(R14="","",RANK(R14,R14:S16))</f>
        <v>2</v>
      </c>
      <c r="U14" s="238"/>
      <c r="V14" s="198"/>
      <c r="W14" s="16"/>
      <c r="X14" s="6"/>
      <c r="Y14" s="6"/>
      <c r="Z14" s="8"/>
      <c r="AA14" s="8"/>
      <c r="AB14" s="8"/>
      <c r="AC14" s="8"/>
    </row>
    <row r="15" spans="1:29" ht="24" customHeight="1">
      <c r="A15" s="19">
        <v>8</v>
      </c>
      <c r="B15" s="4" t="str">
        <f>IF(A15="","",VLOOKUP(A15,データ!$B$169:$D$234,2,FALSE))</f>
        <v>別府　虎之介</v>
      </c>
      <c r="C15" s="110" t="str">
        <f>IF(A15="","",VLOOKUP(A15,データ!$B$169:$D$234,3,FALSE))</f>
        <v>シーガイアＪｒ</v>
      </c>
      <c r="D15" s="32" t="str">
        <f>IF(H14="","",IF(H14="○","●","○"))</f>
        <v>○</v>
      </c>
      <c r="E15" s="28">
        <f>IF(J14="","",J14)</f>
        <v>6</v>
      </c>
      <c r="F15" s="26">
        <f>IF(I14="","",I14)</f>
        <v>4</v>
      </c>
      <c r="G15" s="64">
        <f>IF(K14="","",K14)</f>
      </c>
      <c r="H15" s="316"/>
      <c r="I15" s="317"/>
      <c r="J15" s="317"/>
      <c r="K15" s="318"/>
      <c r="L15" s="33" t="str">
        <f>IF(M15="","",IF(M15&gt;N15,"○","●"))</f>
        <v>○</v>
      </c>
      <c r="M15" s="19">
        <v>6</v>
      </c>
      <c r="N15" s="53">
        <v>1</v>
      </c>
      <c r="O15" s="53"/>
      <c r="P15" s="28">
        <f>IF(D15="","",COUNTIF(D15:O15,"○"))</f>
        <v>2</v>
      </c>
      <c r="Q15" s="26">
        <f>IF(D15="","",COUNTIF(D15:O15,"●"))</f>
        <v>0</v>
      </c>
      <c r="R15" s="239">
        <f>IF(E15="","",(E15+I15+M15)/(E15+F15+I15+J15+M15+N15))*100</f>
        <v>70.58823529411765</v>
      </c>
      <c r="S15" s="328"/>
      <c r="T15" s="271">
        <f>IF(R15="","",RANK(R15,R14:S16))</f>
        <v>1</v>
      </c>
      <c r="U15" s="238"/>
      <c r="V15" s="7"/>
      <c r="W15" s="16"/>
      <c r="X15" s="6"/>
      <c r="Y15" s="6"/>
      <c r="Z15" s="8"/>
      <c r="AA15" s="8"/>
      <c r="AB15" s="8"/>
      <c r="AC15" s="8"/>
    </row>
    <row r="16" spans="1:29" ht="24" customHeight="1">
      <c r="A16" s="19">
        <v>9</v>
      </c>
      <c r="B16" s="4" t="str">
        <f>IF(A16="","",VLOOKUP(A16,データ!$B$169:$D$234,2,FALSE))</f>
        <v>須志田　怜</v>
      </c>
      <c r="C16" s="110" t="str">
        <f>IF(A16="","",VLOOKUP(A16,データ!$B$169:$D$234,3,FALSE))</f>
        <v>日南ＴＣJr</v>
      </c>
      <c r="D16" s="32" t="str">
        <f>IF(L14="","",IF(L14="○","●","○"))</f>
        <v>●</v>
      </c>
      <c r="E16" s="28">
        <f>IF(N14="","",N14)</f>
        <v>1</v>
      </c>
      <c r="F16" s="26">
        <f>IF(M14="","",M14)</f>
        <v>6</v>
      </c>
      <c r="G16" s="64">
        <f>IF(O14="","",O14)</f>
      </c>
      <c r="H16" s="34" t="str">
        <f>IF(L15="","",IF(L15="○","●","○"))</f>
        <v>●</v>
      </c>
      <c r="I16" s="28">
        <f>IF(N15="","",N15)</f>
        <v>1</v>
      </c>
      <c r="J16" s="26">
        <f>IF(M15="","",M15)</f>
        <v>6</v>
      </c>
      <c r="K16" s="64">
        <f>IF(O15="","",O15)</f>
      </c>
      <c r="L16" s="316"/>
      <c r="M16" s="317"/>
      <c r="N16" s="317"/>
      <c r="O16" s="318"/>
      <c r="P16" s="28">
        <f>IF(D16="","",COUNTIF(D16:O16,"○"))</f>
        <v>0</v>
      </c>
      <c r="Q16" s="26">
        <f>IF(D16="","",COUNTIF(D16:O16,"●"))</f>
        <v>2</v>
      </c>
      <c r="R16" s="239">
        <f>IF(E16="","",(E16+I16+M16)/(E16+F16+I16+J16+M16+N16))*100</f>
        <v>14.285714285714285</v>
      </c>
      <c r="S16" s="328"/>
      <c r="T16" s="271">
        <f>IF(R16="","",RANK(R16,R14:S16))</f>
        <v>3</v>
      </c>
      <c r="U16" s="238"/>
      <c r="V16" s="7"/>
      <c r="W16" s="16"/>
      <c r="X16" s="6"/>
      <c r="Y16" s="6"/>
      <c r="Z16" s="8"/>
      <c r="AA16" s="8"/>
      <c r="AB16" s="8"/>
      <c r="AC16" s="8"/>
    </row>
    <row r="17" spans="1:29" ht="24" customHeight="1">
      <c r="A17" s="18"/>
      <c r="B17" s="18"/>
      <c r="C17" s="18"/>
      <c r="D17" s="16"/>
      <c r="E17" s="16"/>
      <c r="F17" s="16"/>
      <c r="G17" s="16"/>
      <c r="H17" s="16"/>
      <c r="I17" s="21"/>
      <c r="J17" s="21"/>
      <c r="K17" s="21"/>
      <c r="L17" s="21"/>
      <c r="M17" s="321"/>
      <c r="N17" s="321"/>
      <c r="O17" s="321"/>
      <c r="P17" s="321"/>
      <c r="Q17" s="321"/>
      <c r="R17" s="330"/>
      <c r="S17" s="321"/>
      <c r="T17" s="321"/>
      <c r="U17" s="321"/>
      <c r="V17" s="21"/>
      <c r="W17" s="21"/>
      <c r="X17" s="21"/>
      <c r="Y17" s="21"/>
      <c r="Z17" s="16"/>
      <c r="AA17" s="16"/>
      <c r="AB17" s="16"/>
      <c r="AC17" s="16"/>
    </row>
    <row r="18" spans="1:29" ht="24" customHeight="1">
      <c r="A18" s="18"/>
      <c r="B18" s="270" t="s">
        <v>331</v>
      </c>
      <c r="C18" s="18"/>
      <c r="D18" s="16"/>
      <c r="E18" s="16"/>
      <c r="F18" s="16"/>
      <c r="G18" s="16"/>
      <c r="H18" s="16"/>
      <c r="I18" s="21"/>
      <c r="J18" s="21"/>
      <c r="K18" s="21"/>
      <c r="L18" s="21"/>
      <c r="M18" s="321"/>
      <c r="N18" s="321"/>
      <c r="O18" s="321"/>
      <c r="P18" s="321"/>
      <c r="Q18" s="321"/>
      <c r="R18" s="330"/>
      <c r="S18" s="321"/>
      <c r="T18" s="321"/>
      <c r="U18" s="321"/>
      <c r="V18" s="21"/>
      <c r="W18" s="16"/>
      <c r="X18" s="6"/>
      <c r="Y18" s="6"/>
      <c r="Z18" s="8"/>
      <c r="AA18" s="8"/>
      <c r="AB18" s="8"/>
      <c r="AC18" s="8"/>
    </row>
    <row r="19" spans="1:29" ht="24" customHeight="1">
      <c r="A19" s="19"/>
      <c r="B19" s="19" t="s">
        <v>146</v>
      </c>
      <c r="C19" s="111" t="s">
        <v>147</v>
      </c>
      <c r="D19" s="303" t="str">
        <f>LEFT(B20,3)</f>
        <v>染矢　</v>
      </c>
      <c r="E19" s="238"/>
      <c r="F19" s="238"/>
      <c r="G19" s="304"/>
      <c r="H19" s="238" t="str">
        <f>LEFT(B21,3)</f>
        <v>デン　</v>
      </c>
      <c r="I19" s="238"/>
      <c r="J19" s="238"/>
      <c r="K19" s="304"/>
      <c r="L19" s="304" t="str">
        <f>LEFT(B22,3)</f>
        <v>別府　</v>
      </c>
      <c r="M19" s="304"/>
      <c r="N19" s="304"/>
      <c r="O19" s="304"/>
      <c r="P19" s="322" t="s">
        <v>156</v>
      </c>
      <c r="Q19" s="322"/>
      <c r="R19" s="243" t="s">
        <v>5</v>
      </c>
      <c r="S19" s="244"/>
      <c r="T19" s="243" t="s">
        <v>157</v>
      </c>
      <c r="U19" s="244"/>
      <c r="V19" s="16"/>
      <c r="W19" s="21"/>
      <c r="X19" s="21"/>
      <c r="Y19" s="21"/>
      <c r="Z19" s="16"/>
      <c r="AA19" s="16"/>
      <c r="AB19" s="16"/>
      <c r="AC19" s="16"/>
    </row>
    <row r="20" spans="1:29" ht="24" customHeight="1">
      <c r="A20" s="19">
        <v>1</v>
      </c>
      <c r="B20" s="4" t="str">
        <f>IF(A20="","",VLOOKUP(A20,データ!$B$169:$D$234,2,FALSE))</f>
        <v>染矢　和仁</v>
      </c>
      <c r="C20" s="110" t="str">
        <f>IF(A20="","",VLOOKUP(A20,データ!$B$169:$D$234,3,FALSE))</f>
        <v>延岡ロイヤルＪｒ　</v>
      </c>
      <c r="D20" s="329"/>
      <c r="E20" s="317"/>
      <c r="F20" s="317"/>
      <c r="G20" s="318"/>
      <c r="H20" s="31" t="str">
        <f>IF(I20="","",IF(I20&gt;J20,"○","●"))</f>
        <v>○</v>
      </c>
      <c r="I20" s="57">
        <v>6</v>
      </c>
      <c r="J20" s="58">
        <v>2</v>
      </c>
      <c r="K20" s="58"/>
      <c r="L20" s="31" t="str">
        <f>IF(M20="","",IF(M20&gt;N20,"○","●"))</f>
        <v>○</v>
      </c>
      <c r="M20" s="57">
        <v>6</v>
      </c>
      <c r="N20" s="58">
        <v>0</v>
      </c>
      <c r="O20" s="58"/>
      <c r="P20" s="28">
        <f>IF(H20="","",COUNTIF(D20:O20,"○"))</f>
        <v>2</v>
      </c>
      <c r="Q20" s="26">
        <f>IF(H20="","",COUNTIF(D20:O20,"●"))</f>
        <v>0</v>
      </c>
      <c r="R20" s="239">
        <f>IF(I20="","",(E20+I20+M20)/(E20+F20+I20+J20+M20+N20))*100</f>
        <v>85.71428571428571</v>
      </c>
      <c r="S20" s="328"/>
      <c r="T20" s="271">
        <f>IF(R20="","",RANK(R20,R20:S22))</f>
        <v>1</v>
      </c>
      <c r="U20" s="238"/>
      <c r="V20" s="198"/>
      <c r="W20" s="16"/>
      <c r="X20" s="16"/>
      <c r="Y20" s="16"/>
      <c r="Z20" s="37"/>
      <c r="AA20" s="37"/>
      <c r="AB20" s="37"/>
      <c r="AC20" s="37"/>
    </row>
    <row r="21" spans="1:29" ht="24" customHeight="1">
      <c r="A21" s="19">
        <v>5</v>
      </c>
      <c r="B21" s="4" t="str">
        <f>IF(A21="","",VLOOKUP(A21,データ!$B$169:$D$234,2,FALSE))</f>
        <v>デン　正希</v>
      </c>
      <c r="C21" s="110" t="str">
        <f>IF(A21="","",VLOOKUP(A21,データ!$B$169:$D$234,3,FALSE))</f>
        <v>チームミリオン</v>
      </c>
      <c r="D21" s="32" t="str">
        <f>IF(H20="","",IF(H20="○","●","○"))</f>
        <v>●</v>
      </c>
      <c r="E21" s="28">
        <f>IF(J20="","",J20)</f>
        <v>2</v>
      </c>
      <c r="F21" s="26">
        <f>IF(I20="","",I20)</f>
        <v>6</v>
      </c>
      <c r="G21" s="64">
        <f>IF(K20="","",K20)</f>
      </c>
      <c r="H21" s="316"/>
      <c r="I21" s="317"/>
      <c r="J21" s="317"/>
      <c r="K21" s="318"/>
      <c r="L21" s="33" t="str">
        <f>IF(M21="","",IF(M21&gt;N21,"○","●"))</f>
        <v>○</v>
      </c>
      <c r="M21" s="19">
        <v>6</v>
      </c>
      <c r="N21" s="53">
        <v>2</v>
      </c>
      <c r="O21" s="53"/>
      <c r="P21" s="28">
        <f>IF(D21="","",COUNTIF(D21:O21,"○"))</f>
        <v>1</v>
      </c>
      <c r="Q21" s="26">
        <f>IF(D21="","",COUNTIF(D21:O21,"●"))</f>
        <v>1</v>
      </c>
      <c r="R21" s="239">
        <f>IF(E21="","",(E21+I21+M21)/(E21+F21+I21+J21+M21+N21))*100</f>
        <v>50</v>
      </c>
      <c r="S21" s="328"/>
      <c r="T21" s="271">
        <f>IF(R21="","",RANK(R21,R20:S22))</f>
        <v>2</v>
      </c>
      <c r="U21" s="238"/>
      <c r="V21" s="7"/>
      <c r="W21" s="16"/>
      <c r="X21" s="6"/>
      <c r="Y21" s="6"/>
      <c r="Z21" s="8"/>
      <c r="AA21" s="8"/>
      <c r="AB21" s="8"/>
      <c r="AC21" s="8"/>
    </row>
    <row r="22" spans="1:49" ht="24" customHeight="1">
      <c r="A22" s="19">
        <v>8</v>
      </c>
      <c r="B22" s="4" t="str">
        <f>IF(A22="","",VLOOKUP(A22,データ!$B$169:$D$234,2,FALSE))</f>
        <v>別府　虎之介</v>
      </c>
      <c r="C22" s="110" t="str">
        <f>IF(A22="","",VLOOKUP(A22,データ!$B$169:$D$234,3,FALSE))</f>
        <v>シーガイアＪｒ</v>
      </c>
      <c r="D22" s="32" t="str">
        <f>IF(L20="","",IF(L20="○","●","○"))</f>
        <v>●</v>
      </c>
      <c r="E22" s="28">
        <f>IF(N20="","",N20)</f>
        <v>0</v>
      </c>
      <c r="F22" s="26">
        <f>IF(M20="","",M20)</f>
        <v>6</v>
      </c>
      <c r="G22" s="64">
        <f>IF(O20="","",O20)</f>
      </c>
      <c r="H22" s="34" t="str">
        <f>IF(L21="","",IF(L21="○","●","○"))</f>
        <v>●</v>
      </c>
      <c r="I22" s="28">
        <f>IF(N21="","",N21)</f>
        <v>2</v>
      </c>
      <c r="J22" s="26">
        <f>IF(M21="","",M21)</f>
        <v>6</v>
      </c>
      <c r="K22" s="64">
        <f>IF(O21="","",O21)</f>
      </c>
      <c r="L22" s="316"/>
      <c r="M22" s="317"/>
      <c r="N22" s="317"/>
      <c r="O22" s="318"/>
      <c r="P22" s="28">
        <f>IF(D22="","",COUNTIF(D22:O22,"○"))</f>
        <v>0</v>
      </c>
      <c r="Q22" s="26">
        <f>IF(D22="","",COUNTIF(D22:O22,"●"))</f>
        <v>2</v>
      </c>
      <c r="R22" s="239">
        <f>IF(E22="","",(E22+I22+M22)/(E22+F22+I22+J22+M22+N22))*100</f>
        <v>14.285714285714285</v>
      </c>
      <c r="S22" s="328"/>
      <c r="T22" s="271">
        <f>IF(R22="","",RANK(R22,R20:S22))</f>
        <v>3</v>
      </c>
      <c r="U22" s="238"/>
      <c r="V22" s="7"/>
      <c r="W22" s="16"/>
      <c r="X22" s="6"/>
      <c r="Y22" s="6"/>
      <c r="Z22" s="346"/>
      <c r="AA22" s="346"/>
      <c r="AB22" s="36"/>
      <c r="AC22" s="8"/>
      <c r="AD22" s="8"/>
      <c r="AE22" s="8"/>
      <c r="AF22" s="331"/>
      <c r="AG22" s="331"/>
      <c r="AH22" s="331"/>
      <c r="AI22" s="331"/>
      <c r="AJ22" s="36"/>
      <c r="AK22" s="37"/>
      <c r="AL22" s="37"/>
      <c r="AM22" s="37"/>
      <c r="AN22" s="8"/>
      <c r="AO22" s="8"/>
      <c r="AP22" s="342"/>
      <c r="AQ22" s="342"/>
      <c r="AR22" s="323"/>
      <c r="AS22" s="323"/>
      <c r="AT22" s="8"/>
      <c r="AU22" s="8"/>
      <c r="AV22" s="8"/>
      <c r="AW22" s="8"/>
    </row>
    <row r="23" spans="1:49" ht="24" customHeight="1">
      <c r="A23" s="16"/>
      <c r="B23" s="6"/>
      <c r="C23" s="6"/>
      <c r="D23" s="36"/>
      <c r="E23" s="11"/>
      <c r="F23" s="11"/>
      <c r="G23" s="11"/>
      <c r="H23" s="36"/>
      <c r="I23" s="11"/>
      <c r="J23" s="11"/>
      <c r="K23" s="11"/>
      <c r="L23" s="16"/>
      <c r="M23" s="16"/>
      <c r="N23" s="16"/>
      <c r="O23" s="16"/>
      <c r="P23" s="11"/>
      <c r="Q23" s="11"/>
      <c r="R23" s="192"/>
      <c r="S23" s="192"/>
      <c r="T23" s="11"/>
      <c r="U23" s="11"/>
      <c r="V23" s="7"/>
      <c r="W23" s="16"/>
      <c r="X23" s="6"/>
      <c r="Y23" s="6"/>
      <c r="Z23" s="346"/>
      <c r="AA23" s="346"/>
      <c r="AB23" s="36"/>
      <c r="AC23" s="8"/>
      <c r="AD23" s="8"/>
      <c r="AE23" s="8"/>
      <c r="AF23" s="36"/>
      <c r="AG23" s="8"/>
      <c r="AH23" s="8"/>
      <c r="AI23" s="8"/>
      <c r="AJ23" s="331"/>
      <c r="AK23" s="331"/>
      <c r="AL23" s="331"/>
      <c r="AM23" s="331"/>
      <c r="AN23" s="8"/>
      <c r="AO23" s="8"/>
      <c r="AP23" s="342"/>
      <c r="AQ23" s="342"/>
      <c r="AR23" s="323"/>
      <c r="AS23" s="323"/>
      <c r="AT23" s="8"/>
      <c r="AU23" s="8"/>
      <c r="AV23" s="8"/>
      <c r="AW23" s="8"/>
    </row>
    <row r="24" spans="1:53" ht="24" customHeight="1">
      <c r="A24" s="35" t="s">
        <v>137</v>
      </c>
      <c r="D24" s="191" t="s">
        <v>79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4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13:49" ht="24" customHeight="1">
      <c r="M25" s="320"/>
      <c r="N25" s="344"/>
      <c r="O25" s="344"/>
      <c r="P25" s="344"/>
      <c r="Q25" s="344"/>
      <c r="R25" s="319"/>
      <c r="S25" s="320"/>
      <c r="T25" s="320"/>
      <c r="U25" s="320"/>
      <c r="AT25" s="16"/>
      <c r="AU25" s="16"/>
      <c r="AV25" s="16"/>
      <c r="AW25" s="16"/>
    </row>
    <row r="26" spans="1:29" ht="24" customHeight="1">
      <c r="A26" s="19" t="s">
        <v>68</v>
      </c>
      <c r="B26" s="19" t="s">
        <v>146</v>
      </c>
      <c r="C26" s="111" t="s">
        <v>147</v>
      </c>
      <c r="D26" s="303" t="str">
        <f>LEFT(B27,3)</f>
        <v>上米良</v>
      </c>
      <c r="E26" s="238"/>
      <c r="F26" s="238"/>
      <c r="G26" s="304"/>
      <c r="H26" s="238" t="str">
        <f>LEFT(B28,3)</f>
        <v>寺田　</v>
      </c>
      <c r="I26" s="238"/>
      <c r="J26" s="238"/>
      <c r="K26" s="304"/>
      <c r="L26" s="304" t="str">
        <f>LEFT(B29,3)</f>
        <v>吉村　</v>
      </c>
      <c r="M26" s="304"/>
      <c r="N26" s="304"/>
      <c r="O26" s="304"/>
      <c r="P26" s="243" t="str">
        <f>LEFT(B30,3)</f>
        <v>中山　</v>
      </c>
      <c r="Q26" s="302"/>
      <c r="R26" s="302"/>
      <c r="S26" s="244"/>
      <c r="T26" s="322" t="s">
        <v>156</v>
      </c>
      <c r="U26" s="322"/>
      <c r="V26" s="243" t="s">
        <v>5</v>
      </c>
      <c r="W26" s="244"/>
      <c r="X26" s="306" t="s">
        <v>157</v>
      </c>
      <c r="Y26" s="306"/>
      <c r="Z26" s="37"/>
      <c r="AA26" s="37"/>
      <c r="AB26" s="37"/>
      <c r="AC26" s="37"/>
    </row>
    <row r="27" spans="1:29" ht="24" customHeight="1">
      <c r="A27" s="19">
        <v>1</v>
      </c>
      <c r="B27" s="4" t="str">
        <f>IF(A27="","",VLOOKUP(A27,データ!$G$170:$I$219,2,FALSE))</f>
        <v>上米良日南子</v>
      </c>
      <c r="C27" s="110" t="str">
        <f>IF(A27="","",VLOOKUP(A27,データ!$G$170:$I$219,3,FALSE))</f>
        <v>リザーブＪｒ</v>
      </c>
      <c r="D27" s="336"/>
      <c r="E27" s="334"/>
      <c r="F27" s="334"/>
      <c r="G27" s="335"/>
      <c r="H27" s="51" t="str">
        <f>IF(I27="","",IF(I27&gt;J27,"○","●"))</f>
        <v>●</v>
      </c>
      <c r="I27" s="57">
        <v>0</v>
      </c>
      <c r="J27" s="58">
        <v>6</v>
      </c>
      <c r="K27" s="51"/>
      <c r="L27" s="51" t="str">
        <f>IF(M27="","",IF(M27&gt;N27,"○","●"))</f>
        <v>●</v>
      </c>
      <c r="M27" s="57">
        <v>0</v>
      </c>
      <c r="N27" s="58">
        <v>6</v>
      </c>
      <c r="O27" s="51"/>
      <c r="P27" s="51" t="str">
        <f>IF(Q27="","",IF(Q27&gt;R27,"○","●"))</f>
        <v>●</v>
      </c>
      <c r="Q27" s="57">
        <v>0</v>
      </c>
      <c r="R27" s="58">
        <v>6</v>
      </c>
      <c r="S27" s="51"/>
      <c r="T27" s="57">
        <f>IF(H27="","",COUNTIF(D27:S27,"○"))</f>
        <v>0</v>
      </c>
      <c r="U27" s="58">
        <f>IF(H27="","",COUNTIF(D27:S27,"●"))</f>
        <v>3</v>
      </c>
      <c r="V27" s="239">
        <f>IF(I27="","",(E27+I27+M27+Q27)/(E27+F27+I27+J27+M27+N27+Q27+R27))*100</f>
        <v>0</v>
      </c>
      <c r="W27" s="240"/>
      <c r="X27" s="307">
        <f>IF(V27="","",RANK(V27,V27:W30))</f>
        <v>4</v>
      </c>
      <c r="Y27" s="308"/>
      <c r="Z27" s="8"/>
      <c r="AA27" s="8"/>
      <c r="AB27" s="8"/>
      <c r="AC27" s="8"/>
    </row>
    <row r="28" spans="1:29" ht="24" customHeight="1">
      <c r="A28" s="19">
        <v>2</v>
      </c>
      <c r="B28" s="4" t="str">
        <f>IF(A28="","",VLOOKUP(A28,データ!$G$170:$I$219,2,FALSE))</f>
        <v>寺田　愛実</v>
      </c>
      <c r="C28" s="110" t="str">
        <f>IF(A28="","",VLOOKUP(A28,データ!$G$170:$I$219,3,FALSE))</f>
        <v>飛江田グリーンＴＣ</v>
      </c>
      <c r="D28" s="56" t="str">
        <f>IF(H27="","",IF(H27="○","●","○"))</f>
        <v>○</v>
      </c>
      <c r="E28" s="57">
        <f>IF(J27="","",J27)</f>
        <v>6</v>
      </c>
      <c r="F28" s="58">
        <f>IF(I27="","",I27)</f>
        <v>0</v>
      </c>
      <c r="G28" s="51">
        <f>IF(K27="","",K27)</f>
      </c>
      <c r="H28" s="333"/>
      <c r="I28" s="334"/>
      <c r="J28" s="334"/>
      <c r="K28" s="335"/>
      <c r="L28" s="51" t="str">
        <f>IF(M28="","",IF(M28&gt;N28,"○","●"))</f>
        <v>●</v>
      </c>
      <c r="M28" s="57">
        <v>1</v>
      </c>
      <c r="N28" s="58">
        <v>6</v>
      </c>
      <c r="O28" s="51"/>
      <c r="P28" s="51" t="str">
        <f>IF(Q28="","",IF(Q28&gt;R28,"○","●"))</f>
        <v>●</v>
      </c>
      <c r="Q28" s="57">
        <v>2</v>
      </c>
      <c r="R28" s="58">
        <v>6</v>
      </c>
      <c r="S28" s="51"/>
      <c r="T28" s="57">
        <f>IF(D28="","",COUNTIF(D28:S28,"○"))</f>
        <v>1</v>
      </c>
      <c r="U28" s="58">
        <f>IF(D28="","",COUNTIF(D28:S28,"●"))</f>
        <v>2</v>
      </c>
      <c r="V28" s="239">
        <f>IF(M28="","",(E28+M28+Q28)/(E28+F28+M28+N28+Q28+R28))*100</f>
        <v>42.857142857142854</v>
      </c>
      <c r="W28" s="240"/>
      <c r="X28" s="307">
        <f>IF(V28="","",RANK(V28,V27:W30))</f>
        <v>3</v>
      </c>
      <c r="Y28" s="308"/>
      <c r="Z28" s="8"/>
      <c r="AA28" s="8"/>
      <c r="AB28" s="8"/>
      <c r="AC28" s="8"/>
    </row>
    <row r="29" spans="1:29" ht="24" customHeight="1">
      <c r="A29" s="19">
        <v>3</v>
      </c>
      <c r="B29" s="4" t="str">
        <f>IF(A29="","",VLOOKUP(A29,データ!$G$170:$I$219,2,FALSE))</f>
        <v>吉村　真夕</v>
      </c>
      <c r="C29" s="110" t="str">
        <f>IF(A29="","",VLOOKUP(A29,データ!$G$170:$I$219,3,FALSE))</f>
        <v>シーガイアＪｒ</v>
      </c>
      <c r="D29" s="56" t="str">
        <f>IF(L27="","",IF(L27="○","●","○"))</f>
        <v>○</v>
      </c>
      <c r="E29" s="19">
        <f>IF(N27="","",N27)</f>
        <v>6</v>
      </c>
      <c r="F29" s="53">
        <f>IF(M27="","",M27)</f>
        <v>0</v>
      </c>
      <c r="G29" s="52">
        <f>IF(O27="","",O27)</f>
      </c>
      <c r="H29" s="52" t="str">
        <f>IF(L28="","",IF(L28="○","●","○"))</f>
        <v>○</v>
      </c>
      <c r="I29" s="19">
        <f>IF(N28="","",N28)</f>
        <v>6</v>
      </c>
      <c r="J29" s="53">
        <f>IF(M28="","",M28)</f>
        <v>1</v>
      </c>
      <c r="K29" s="51">
        <f>IF(O28="","",O28)</f>
      </c>
      <c r="L29" s="333"/>
      <c r="M29" s="334"/>
      <c r="N29" s="334"/>
      <c r="O29" s="335"/>
      <c r="P29" s="51" t="str">
        <f>IF(Q29="","",IF(Q29&gt;R29,"○","●"))</f>
        <v>●</v>
      </c>
      <c r="Q29" s="57">
        <v>4</v>
      </c>
      <c r="R29" s="58">
        <v>6</v>
      </c>
      <c r="S29" s="51"/>
      <c r="T29" s="57">
        <f>IF(D29="","",COUNTIF(D29:S29,"○"))</f>
        <v>2</v>
      </c>
      <c r="U29" s="58">
        <f>IF(D29="","",COUNTIF(D29:S29,"●"))</f>
        <v>1</v>
      </c>
      <c r="V29" s="239">
        <f>IF(Q29="","",(E29+I29+M29+Q29)/(E29+F29+I29+J29+M29+N29+Q29+R29))*100</f>
        <v>69.56521739130434</v>
      </c>
      <c r="W29" s="240"/>
      <c r="X29" s="307">
        <f>IF(V29="","",RANK(V29,V27:W30))</f>
        <v>2</v>
      </c>
      <c r="Y29" s="308"/>
      <c r="Z29" s="8"/>
      <c r="AA29" s="8"/>
      <c r="AB29" s="8"/>
      <c r="AC29" s="8"/>
    </row>
    <row r="30" spans="1:29" ht="24" customHeight="1">
      <c r="A30" s="19">
        <v>4</v>
      </c>
      <c r="B30" s="4" t="str">
        <f>IF(A30="","",VLOOKUP(A30,データ!$G$170:$I$219,2,FALSE))</f>
        <v>中山　瑛夢</v>
      </c>
      <c r="C30" s="110" t="str">
        <f>IF(A30="","",VLOOKUP(A30,データ!$G$170:$I$219,3,FALSE))</f>
        <v>延岡ロイヤルＪｒ　</v>
      </c>
      <c r="D30" s="62" t="str">
        <f>IF(P27="","",IF(P27="○","●","○"))</f>
        <v>○</v>
      </c>
      <c r="E30" s="59">
        <f>IF(R27="","",R27)</f>
        <v>6</v>
      </c>
      <c r="F30" s="61">
        <f>IF(Q27="","",Q27)</f>
        <v>0</v>
      </c>
      <c r="G30" s="60">
        <f>IF(S27="","",S27)</f>
      </c>
      <c r="H30" s="60" t="str">
        <f>IF(P28="","",IF(P28="○","●","○"))</f>
        <v>○</v>
      </c>
      <c r="I30" s="59">
        <f>IF(R28="","",R28)</f>
        <v>6</v>
      </c>
      <c r="J30" s="61">
        <f>IF(Q28="","",Q28)</f>
        <v>2</v>
      </c>
      <c r="K30" s="52">
        <f>IF(S28="","",S28)</f>
      </c>
      <c r="L30" s="52" t="str">
        <f>IF(P29="","",IF(P29="○","●","○"))</f>
        <v>○</v>
      </c>
      <c r="M30" s="19">
        <f>IF(R29="","",R29)</f>
        <v>6</v>
      </c>
      <c r="N30" s="53">
        <f>IF(Q29="","",Q29)</f>
        <v>4</v>
      </c>
      <c r="O30" s="52">
        <f>IF(S29="","",S29)</f>
      </c>
      <c r="P30" s="316"/>
      <c r="Q30" s="317"/>
      <c r="R30" s="317"/>
      <c r="S30" s="318"/>
      <c r="T30" s="19">
        <f>IF(D30="","",COUNTIF(D30:S30,"○"))</f>
        <v>3</v>
      </c>
      <c r="U30" s="53">
        <f>IF(D30="","",COUNTIF(D30:S30,"●"))</f>
        <v>0</v>
      </c>
      <c r="V30" s="239">
        <f>IF(Q29="","",(E30+I30+M30+Q30)/(E30+F30+I30+J30+M30+N30+Q30+R30))*100</f>
        <v>75</v>
      </c>
      <c r="W30" s="240"/>
      <c r="X30" s="243">
        <f>IF(V30="","",RANK(V30,V27:W30))</f>
        <v>1</v>
      </c>
      <c r="Y30" s="244"/>
      <c r="Z30" s="8"/>
      <c r="AA30" s="8"/>
      <c r="AB30" s="8"/>
      <c r="AC30" s="8"/>
    </row>
    <row r="31" spans="13:29" ht="24" customHeight="1">
      <c r="M31" s="321"/>
      <c r="N31" s="345"/>
      <c r="O31" s="345"/>
      <c r="P31" s="345"/>
      <c r="Q31" s="345"/>
      <c r="R31" s="330"/>
      <c r="S31" s="321"/>
      <c r="T31" s="321"/>
      <c r="U31" s="321"/>
      <c r="V31"/>
      <c r="W31"/>
      <c r="X31"/>
      <c r="Y31"/>
      <c r="Z31" s="8"/>
      <c r="AA31" s="8"/>
      <c r="AB31" s="8"/>
      <c r="AC31" s="8"/>
    </row>
    <row r="32" spans="1:29" ht="24" customHeight="1">
      <c r="A32" s="28" t="s">
        <v>60</v>
      </c>
      <c r="B32" s="19" t="s">
        <v>146</v>
      </c>
      <c r="C32" s="111" t="s">
        <v>147</v>
      </c>
      <c r="D32" s="303" t="str">
        <f>LEFT(B33,3)</f>
        <v>奥松　</v>
      </c>
      <c r="E32" s="238"/>
      <c r="F32" s="238"/>
      <c r="G32" s="304"/>
      <c r="H32" s="238" t="str">
        <f>LEFT(B34,3)</f>
        <v>松田　</v>
      </c>
      <c r="I32" s="238"/>
      <c r="J32" s="238"/>
      <c r="K32" s="304"/>
      <c r="L32" s="304" t="str">
        <f>LEFT(B35,3)</f>
        <v>富吉香</v>
      </c>
      <c r="M32" s="304"/>
      <c r="N32" s="304"/>
      <c r="O32" s="304"/>
      <c r="P32" s="243" t="str">
        <f>LEFT(B36,3)</f>
        <v>済陽　</v>
      </c>
      <c r="Q32" s="302"/>
      <c r="R32" s="302"/>
      <c r="S32" s="244"/>
      <c r="T32" s="322" t="s">
        <v>156</v>
      </c>
      <c r="U32" s="322"/>
      <c r="V32" s="243" t="s">
        <v>5</v>
      </c>
      <c r="W32" s="244"/>
      <c r="X32" s="306" t="s">
        <v>157</v>
      </c>
      <c r="Y32" s="306"/>
      <c r="Z32" s="8"/>
      <c r="AA32" s="8"/>
      <c r="AB32" s="8"/>
      <c r="AC32" s="8"/>
    </row>
    <row r="33" spans="1:29" ht="24" customHeight="1">
      <c r="A33" s="23">
        <v>5</v>
      </c>
      <c r="B33" s="4" t="str">
        <f>IF(A33="","",VLOOKUP(A33,データ!$G$170:$I$219,2,FALSE))</f>
        <v>奥松　由梨</v>
      </c>
      <c r="C33" s="110" t="str">
        <f>IF(A33="","",VLOOKUP(A33,データ!$G$170:$I$219,3,FALSE))</f>
        <v>シーガイアＪｒ</v>
      </c>
      <c r="D33" s="336"/>
      <c r="E33" s="334"/>
      <c r="F33" s="334"/>
      <c r="G33" s="335"/>
      <c r="H33" s="51" t="str">
        <f>IF(I33="","",IF(I33&gt;J33,"○","●"))</f>
        <v>○</v>
      </c>
      <c r="I33" s="57">
        <v>7</v>
      </c>
      <c r="J33" s="58">
        <v>5</v>
      </c>
      <c r="K33" s="51"/>
      <c r="L33" s="51" t="str">
        <f>IF(M33="","",IF(M33&gt;N33,"○","●"))</f>
        <v>●</v>
      </c>
      <c r="M33" s="57">
        <v>0</v>
      </c>
      <c r="N33" s="58">
        <v>6</v>
      </c>
      <c r="O33" s="51"/>
      <c r="P33" s="51" t="str">
        <f>IF(Q33="","",IF(Q33&gt;R33,"○","●"))</f>
        <v>○</v>
      </c>
      <c r="Q33" s="57">
        <v>6</v>
      </c>
      <c r="R33" s="58">
        <v>3</v>
      </c>
      <c r="S33" s="51"/>
      <c r="T33" s="57">
        <f>IF(H33="","",COUNTIF(D33:S33,"○"))</f>
        <v>2</v>
      </c>
      <c r="U33" s="58">
        <f>IF(H33="","",COUNTIF(D33:S33,"●"))</f>
        <v>1</v>
      </c>
      <c r="V33" s="239">
        <f>IF(I33="","",(E33+I33+M33+Q33)/(E33+F33+I33+J33+M33+N33+Q33+R33))*100</f>
        <v>48.148148148148145</v>
      </c>
      <c r="W33" s="240"/>
      <c r="X33" s="307">
        <f>IF(V33="","",RANK(V33,V33:W36))</f>
        <v>2</v>
      </c>
      <c r="Y33" s="308"/>
      <c r="Z33" s="8"/>
      <c r="AA33" s="8"/>
      <c r="AB33" s="8"/>
      <c r="AC33" s="8"/>
    </row>
    <row r="34" spans="1:27" ht="24" customHeight="1">
      <c r="A34" s="23">
        <v>6</v>
      </c>
      <c r="B34" s="4" t="str">
        <f>IF(A34="","",VLOOKUP(A34,データ!$G$170:$I$219,2,FALSE))</f>
        <v>松田　明与</v>
      </c>
      <c r="C34" s="110" t="str">
        <f>IF(A34="","",VLOOKUP(A34,データ!$G$170:$I$219,3,FALSE))</f>
        <v>延岡ロイヤルＪｒ　</v>
      </c>
      <c r="D34" s="56" t="str">
        <f>IF(H33="","",IF(H33="○","●","○"))</f>
        <v>●</v>
      </c>
      <c r="E34" s="57">
        <f>IF(J33="","",J33)</f>
        <v>5</v>
      </c>
      <c r="F34" s="58">
        <f>IF(I33="","",I33)</f>
        <v>7</v>
      </c>
      <c r="G34" s="51">
        <f>IF(K33="","",K33)</f>
      </c>
      <c r="H34" s="333"/>
      <c r="I34" s="334"/>
      <c r="J34" s="334"/>
      <c r="K34" s="335"/>
      <c r="L34" s="51" t="str">
        <f>IF(M34="","",IF(M34&gt;N34,"○","●"))</f>
        <v>●</v>
      </c>
      <c r="M34" s="57">
        <v>0</v>
      </c>
      <c r="N34" s="58">
        <v>6</v>
      </c>
      <c r="O34" s="51"/>
      <c r="P34" s="51" t="str">
        <f>IF(Q34="","",IF(Q34&gt;R34,"○","●"))</f>
        <v>●</v>
      </c>
      <c r="Q34" s="57">
        <v>4</v>
      </c>
      <c r="R34" s="58">
        <v>6</v>
      </c>
      <c r="S34" s="51"/>
      <c r="T34" s="57">
        <f>IF(D34="","",COUNTIF(D34:S34,"○"))</f>
        <v>0</v>
      </c>
      <c r="U34" s="58">
        <f>IF(D34="","",COUNTIF(D34:S34,"●"))</f>
        <v>3</v>
      </c>
      <c r="V34" s="239">
        <f>IF(M34="","",(E34+M34+Q34)/(E34+F34+M34+N34+Q34+R34))*100</f>
        <v>32.142857142857146</v>
      </c>
      <c r="W34" s="240"/>
      <c r="X34" s="307">
        <f>IF(V34="","",RANK(V34,V33:W36))</f>
        <v>4</v>
      </c>
      <c r="Y34" s="308"/>
      <c r="Z34"/>
      <c r="AA34"/>
    </row>
    <row r="35" spans="1:27" ht="24" customHeight="1">
      <c r="A35" s="23">
        <v>7</v>
      </c>
      <c r="B35" s="4" t="str">
        <f>IF(A35="","",VLOOKUP(A35,データ!$G$170:$I$219,2,FALSE))</f>
        <v>富吉香帆</v>
      </c>
      <c r="C35" s="110" t="str">
        <f>IF(A35="","",VLOOKUP(A35,データ!$G$170:$I$219,3,FALSE))</f>
        <v>チーム村雲</v>
      </c>
      <c r="D35" s="56" t="str">
        <f>IF(L33="","",IF(L33="○","●","○"))</f>
        <v>○</v>
      </c>
      <c r="E35" s="19">
        <f>IF(N33="","",N33)</f>
        <v>6</v>
      </c>
      <c r="F35" s="53">
        <f>IF(M33="","",M33)</f>
        <v>0</v>
      </c>
      <c r="G35" s="52">
        <f>IF(O33="","",O33)</f>
      </c>
      <c r="H35" s="52" t="str">
        <f>IF(L34="","",IF(L34="○","●","○"))</f>
        <v>○</v>
      </c>
      <c r="I35" s="19">
        <f>IF(N34="","",N34)</f>
        <v>6</v>
      </c>
      <c r="J35" s="53">
        <f>IF(M34="","",M34)</f>
        <v>0</v>
      </c>
      <c r="K35" s="51">
        <f>IF(O34="","",O34)</f>
      </c>
      <c r="L35" s="333"/>
      <c r="M35" s="334"/>
      <c r="N35" s="334"/>
      <c r="O35" s="335"/>
      <c r="P35" s="51" t="str">
        <f>IF(Q35="","",IF(Q35&gt;R35,"○","●"))</f>
        <v>○</v>
      </c>
      <c r="Q35" s="57">
        <v>6</v>
      </c>
      <c r="R35" s="58">
        <v>0</v>
      </c>
      <c r="S35" s="51"/>
      <c r="T35" s="57">
        <f>IF(D35="","",COUNTIF(D35:S35,"○"))</f>
        <v>3</v>
      </c>
      <c r="U35" s="58">
        <f>IF(D35="","",COUNTIF(D35:S35,"●"))</f>
        <v>0</v>
      </c>
      <c r="V35" s="239">
        <f>IF(Q35="","",(E35+I35+M35+Q35)/(E35+F35+I35+J35+M35+N35+Q35+R35))*100</f>
        <v>100</v>
      </c>
      <c r="W35" s="240"/>
      <c r="X35" s="307">
        <f>IF(V35="","",RANK(V35,V33:W36))</f>
        <v>1</v>
      </c>
      <c r="Y35" s="308"/>
      <c r="Z35"/>
      <c r="AA35"/>
    </row>
    <row r="36" spans="1:27" ht="24" customHeight="1">
      <c r="A36" s="23">
        <v>8</v>
      </c>
      <c r="B36" s="4" t="str">
        <f>IF(A36="","",VLOOKUP(A36,データ!$G$170:$I$219,2,FALSE))</f>
        <v>済陽　優花</v>
      </c>
      <c r="C36" s="110" t="str">
        <f>IF(A36="","",VLOOKUP(A36,データ!$G$170:$I$219,3,FALSE))</f>
        <v>チームミリオン</v>
      </c>
      <c r="D36" s="62" t="str">
        <f>IF(P33="","",IF(P33="○","●","○"))</f>
        <v>●</v>
      </c>
      <c r="E36" s="59">
        <f>IF(R33="","",R33)</f>
        <v>3</v>
      </c>
      <c r="F36" s="61">
        <f>IF(Q33="","",Q33)</f>
        <v>6</v>
      </c>
      <c r="G36" s="60">
        <f>IF(S33="","",S33)</f>
      </c>
      <c r="H36" s="60" t="str">
        <f>IF(P34="","",IF(P34="○","●","○"))</f>
        <v>○</v>
      </c>
      <c r="I36" s="59">
        <f>IF(R34="","",R34)</f>
        <v>6</v>
      </c>
      <c r="J36" s="61">
        <f>IF(Q34="","",Q34)</f>
        <v>4</v>
      </c>
      <c r="K36" s="52">
        <f>IF(S34="","",S34)</f>
      </c>
      <c r="L36" s="52" t="str">
        <f>IF(P35="","",IF(P35="○","●","○"))</f>
        <v>●</v>
      </c>
      <c r="M36" s="19">
        <f>IF(R35="","",R35)</f>
        <v>0</v>
      </c>
      <c r="N36" s="53">
        <f>IF(Q35="","",Q35)</f>
        <v>6</v>
      </c>
      <c r="O36" s="52">
        <f>IF(S35="","",S35)</f>
      </c>
      <c r="P36" s="316"/>
      <c r="Q36" s="317"/>
      <c r="R36" s="317"/>
      <c r="S36" s="318"/>
      <c r="T36" s="19">
        <f>IF(D36="","",COUNTIF(D36:S36,"○"))</f>
        <v>1</v>
      </c>
      <c r="U36" s="53">
        <f>IF(D36="","",COUNTIF(D36:S36,"●"))</f>
        <v>2</v>
      </c>
      <c r="V36" s="239">
        <f>IF(Q35="","",(E36+I36+M36+Q36)/(E36+F36+I36+J36+M36+N36+Q36+R36))*100</f>
        <v>36</v>
      </c>
      <c r="W36" s="240"/>
      <c r="X36" s="243">
        <f>IF(V36="","",RANK(V36,V33:W36))</f>
        <v>3</v>
      </c>
      <c r="Y36" s="244"/>
      <c r="Z36"/>
      <c r="AA36"/>
    </row>
    <row r="37" spans="48:50" ht="18.75" customHeight="1">
      <c r="AV37" s="9"/>
      <c r="AW37" s="9"/>
      <c r="AX37" s="9"/>
    </row>
    <row r="38" spans="1:29" ht="24" customHeight="1">
      <c r="A38" s="23" t="s">
        <v>56</v>
      </c>
      <c r="B38" s="19" t="s">
        <v>146</v>
      </c>
      <c r="C38" s="111" t="s">
        <v>147</v>
      </c>
      <c r="D38" s="303" t="str">
        <f>LEFT(B39,3)</f>
        <v>南里　</v>
      </c>
      <c r="E38" s="238"/>
      <c r="F38" s="238"/>
      <c r="G38" s="304"/>
      <c r="H38" s="238" t="str">
        <f>LEFT(B40,3)</f>
        <v>甲斐　</v>
      </c>
      <c r="I38" s="238"/>
      <c r="J38" s="238"/>
      <c r="K38" s="304"/>
      <c r="L38" s="304" t="str">
        <f>LEFT(B41,3)</f>
        <v>新坂　</v>
      </c>
      <c r="M38" s="304"/>
      <c r="N38" s="304"/>
      <c r="O38" s="304"/>
      <c r="P38" s="322" t="s">
        <v>156</v>
      </c>
      <c r="Q38" s="322"/>
      <c r="R38" s="243" t="s">
        <v>5</v>
      </c>
      <c r="S38" s="244"/>
      <c r="T38" s="243" t="s">
        <v>157</v>
      </c>
      <c r="U38" s="244"/>
      <c r="V38"/>
      <c r="W38"/>
      <c r="X38"/>
      <c r="Y38"/>
      <c r="AA38" s="16"/>
      <c r="AB38" s="16"/>
      <c r="AC38" s="16"/>
    </row>
    <row r="39" spans="1:29" ht="24" customHeight="1">
      <c r="A39" s="28">
        <v>9</v>
      </c>
      <c r="B39" s="4" t="str">
        <f>IF(A39="","",VLOOKUP(A39,データ!$G$170:$I$219,2,FALSE))</f>
        <v>南里　綾香</v>
      </c>
      <c r="C39" s="110" t="str">
        <f>IF(A39="","",VLOOKUP(A39,データ!$G$170:$I$219,3,FALSE))</f>
        <v>チームミリオン</v>
      </c>
      <c r="D39" s="329"/>
      <c r="E39" s="317"/>
      <c r="F39" s="317"/>
      <c r="G39" s="318"/>
      <c r="H39" s="31" t="str">
        <f>IF(I39="","",IF(I39&gt;J39,"○","●"))</f>
        <v>●</v>
      </c>
      <c r="I39" s="57">
        <v>5</v>
      </c>
      <c r="J39" s="58">
        <v>7</v>
      </c>
      <c r="K39" s="58"/>
      <c r="L39" s="31" t="str">
        <f>IF(M39="","",IF(M39&gt;N39,"○","●"))</f>
        <v>●</v>
      </c>
      <c r="M39" s="57">
        <v>4</v>
      </c>
      <c r="N39" s="58">
        <v>6</v>
      </c>
      <c r="O39" s="58"/>
      <c r="P39" s="28">
        <f>IF(H39="","",COUNTIF(D39:O39,"○"))</f>
        <v>0</v>
      </c>
      <c r="Q39" s="26">
        <f>IF(H39="","",COUNTIF(D39:O39,"●"))</f>
        <v>2</v>
      </c>
      <c r="R39" s="239">
        <f>IF(I39="","",(E39+I39+M39)/(E39+F39+I39+J39+M39+N39))*100</f>
        <v>40.909090909090914</v>
      </c>
      <c r="S39" s="328"/>
      <c r="T39" s="271">
        <f>IF(R39="","",RANK(R39,R39:S41))</f>
        <v>3</v>
      </c>
      <c r="U39" s="238"/>
      <c r="V39"/>
      <c r="W39"/>
      <c r="X39"/>
      <c r="Y39"/>
      <c r="Z39" s="37"/>
      <c r="AA39" s="37"/>
      <c r="AB39" s="37"/>
      <c r="AC39" s="37"/>
    </row>
    <row r="40" spans="1:29" ht="24" customHeight="1">
      <c r="A40" s="23">
        <v>10</v>
      </c>
      <c r="B40" s="4" t="str">
        <f>IF(A40="","",VLOOKUP(A40,データ!$G$170:$I$219,2,FALSE))</f>
        <v>甲斐　未央</v>
      </c>
      <c r="C40" s="110" t="str">
        <f>IF(A40="","",VLOOKUP(A40,データ!$G$170:$I$219,3,FALSE))</f>
        <v>飛江田グリーンＴＣ</v>
      </c>
      <c r="D40" s="32" t="str">
        <f>IF(H39="","",IF(H39="○","●","○"))</f>
        <v>○</v>
      </c>
      <c r="E40" s="28">
        <f>IF(J39="","",J39)</f>
        <v>7</v>
      </c>
      <c r="F40" s="26">
        <f>IF(I39="","",I39)</f>
        <v>5</v>
      </c>
      <c r="G40" s="64">
        <f>IF(K39="","",K39)</f>
      </c>
      <c r="H40" s="316"/>
      <c r="I40" s="317"/>
      <c r="J40" s="317"/>
      <c r="K40" s="318"/>
      <c r="L40" s="33" t="str">
        <f>IF(M40="","",IF(M40&gt;N40,"○","●"))</f>
        <v>●</v>
      </c>
      <c r="M40" s="19">
        <v>2</v>
      </c>
      <c r="N40" s="53">
        <v>6</v>
      </c>
      <c r="O40" s="53"/>
      <c r="P40" s="28">
        <f>IF(D40="","",COUNTIF(D40:O40,"○"))</f>
        <v>1</v>
      </c>
      <c r="Q40" s="26">
        <f>IF(D40="","",COUNTIF(D40:O40,"●"))</f>
        <v>1</v>
      </c>
      <c r="R40" s="239">
        <f>IF(E40="","",(E40+I40+M40)/(E40+F40+I40+J40+M40+N40))*100</f>
        <v>45</v>
      </c>
      <c r="S40" s="328"/>
      <c r="T40" s="271">
        <f>IF(R40="","",RANK(R40,R39:S41))</f>
        <v>2</v>
      </c>
      <c r="U40" s="238"/>
      <c r="V40"/>
      <c r="W40"/>
      <c r="X40"/>
      <c r="Y40"/>
      <c r="Z40" s="8"/>
      <c r="AA40" s="8"/>
      <c r="AB40" s="8"/>
      <c r="AC40" s="8"/>
    </row>
    <row r="41" spans="1:29" ht="24" customHeight="1">
      <c r="A41" s="23">
        <v>11</v>
      </c>
      <c r="B41" s="4" t="str">
        <f>IF(A41="","",VLOOKUP(A41,データ!$G$170:$I$219,2,FALSE))</f>
        <v>新坂　なつき</v>
      </c>
      <c r="C41" s="110" t="str">
        <f>IF(A41="","",VLOOKUP(A41,データ!$G$170:$I$219,3,FALSE))</f>
        <v>日南ＴＣJr</v>
      </c>
      <c r="D41" s="32" t="str">
        <f>IF(L39="","",IF(L39="○","●","○"))</f>
        <v>○</v>
      </c>
      <c r="E41" s="28">
        <f>IF(N39="","",N39)</f>
        <v>6</v>
      </c>
      <c r="F41" s="26">
        <f>IF(M39="","",M39)</f>
        <v>4</v>
      </c>
      <c r="G41" s="64">
        <f>IF(O39="","",O39)</f>
      </c>
      <c r="H41" s="34" t="str">
        <f>IF(L40="","",IF(L40="○","●","○"))</f>
        <v>○</v>
      </c>
      <c r="I41" s="28">
        <f>IF(N40="","",N40)</f>
        <v>6</v>
      </c>
      <c r="J41" s="26">
        <f>IF(M40="","",M40)</f>
        <v>2</v>
      </c>
      <c r="K41" s="64">
        <f>IF(O40="","",O40)</f>
      </c>
      <c r="L41" s="316"/>
      <c r="M41" s="317"/>
      <c r="N41" s="317"/>
      <c r="O41" s="318"/>
      <c r="P41" s="28">
        <f>IF(D41="","",COUNTIF(D41:O41,"○"))</f>
        <v>2</v>
      </c>
      <c r="Q41" s="26">
        <f>IF(D41="","",COUNTIF(D41:O41,"●"))</f>
        <v>0</v>
      </c>
      <c r="R41" s="239">
        <f>IF(E41="","",(E41+I41+M41)/(E41+F41+I41+J41+M41+N41))*100</f>
        <v>66.66666666666666</v>
      </c>
      <c r="S41" s="328"/>
      <c r="T41" s="271">
        <f>IF(R41="","",RANK(R41,R39:S41))</f>
        <v>1</v>
      </c>
      <c r="U41" s="238"/>
      <c r="V41"/>
      <c r="W41"/>
      <c r="X41"/>
      <c r="Y41"/>
      <c r="Z41" s="8"/>
      <c r="AA41" s="8"/>
      <c r="AB41" s="8"/>
      <c r="AC41" s="8"/>
    </row>
    <row r="42" spans="13:29" ht="24" customHeight="1">
      <c r="M42" s="321"/>
      <c r="N42" s="345"/>
      <c r="O42" s="345"/>
      <c r="P42" s="345"/>
      <c r="Q42" s="345"/>
      <c r="R42" s="330"/>
      <c r="S42" s="321"/>
      <c r="T42" s="321"/>
      <c r="U42" s="321"/>
      <c r="V42"/>
      <c r="W42"/>
      <c r="X42"/>
      <c r="Y42"/>
      <c r="Z42" s="8"/>
      <c r="AA42" s="8"/>
      <c r="AB42" s="8"/>
      <c r="AC42" s="8"/>
    </row>
    <row r="43" spans="1:21" ht="24.75" customHeight="1">
      <c r="A43" s="18"/>
      <c r="B43" s="270" t="s">
        <v>331</v>
      </c>
      <c r="C43" s="18"/>
      <c r="D43" s="16"/>
      <c r="E43" s="16"/>
      <c r="F43" s="16"/>
      <c r="G43" s="16"/>
      <c r="H43" s="16"/>
      <c r="I43" s="21"/>
      <c r="J43" s="21"/>
      <c r="K43" s="21"/>
      <c r="L43" s="21"/>
      <c r="M43" s="321"/>
      <c r="N43" s="321"/>
      <c r="O43" s="321"/>
      <c r="P43" s="321"/>
      <c r="Q43" s="321"/>
      <c r="R43" s="330"/>
      <c r="S43" s="321"/>
      <c r="T43" s="321"/>
      <c r="U43" s="321"/>
    </row>
    <row r="44" spans="1:21" ht="23.25" customHeight="1">
      <c r="A44" s="19"/>
      <c r="B44" s="19" t="s">
        <v>146</v>
      </c>
      <c r="C44" s="111" t="s">
        <v>147</v>
      </c>
      <c r="D44" s="303" t="str">
        <f>LEFT(B45,3)</f>
        <v>中山　</v>
      </c>
      <c r="E44" s="238"/>
      <c r="F44" s="238"/>
      <c r="G44" s="304"/>
      <c r="H44" s="238" t="str">
        <f>LEFT(B46,3)</f>
        <v>富吉香</v>
      </c>
      <c r="I44" s="238"/>
      <c r="J44" s="238"/>
      <c r="K44" s="304"/>
      <c r="L44" s="304" t="str">
        <f>LEFT(B47,3)</f>
        <v>新坂　</v>
      </c>
      <c r="M44" s="304"/>
      <c r="N44" s="304"/>
      <c r="O44" s="304"/>
      <c r="P44" s="322" t="s">
        <v>156</v>
      </c>
      <c r="Q44" s="322"/>
      <c r="R44" s="243" t="s">
        <v>5</v>
      </c>
      <c r="S44" s="244"/>
      <c r="T44" s="243" t="s">
        <v>157</v>
      </c>
      <c r="U44" s="244"/>
    </row>
    <row r="45" spans="1:21" ht="23.25" customHeight="1">
      <c r="A45" s="19">
        <v>4</v>
      </c>
      <c r="B45" s="4" t="str">
        <f>IF(A45="","",VLOOKUP(A45,データ!$G$170:$I$219,2,FALSE))</f>
        <v>中山　瑛夢</v>
      </c>
      <c r="C45" s="110" t="str">
        <f>IF(A45="","",VLOOKUP(A45,データ!$G$170:$I$219,3,FALSE))</f>
        <v>延岡ロイヤルＪｒ　</v>
      </c>
      <c r="D45" s="329"/>
      <c r="E45" s="317"/>
      <c r="F45" s="317"/>
      <c r="G45" s="318"/>
      <c r="H45" s="31" t="str">
        <f>IF(I45="","",IF(I45&gt;J45,"○","●"))</f>
        <v>●</v>
      </c>
      <c r="I45" s="57">
        <v>1</v>
      </c>
      <c r="J45" s="58">
        <v>6</v>
      </c>
      <c r="K45" s="58"/>
      <c r="L45" s="31" t="str">
        <f>IF(M45="","",IF(M45&gt;N45,"○","●"))</f>
        <v>○</v>
      </c>
      <c r="M45" s="57">
        <v>6</v>
      </c>
      <c r="N45" s="58">
        <v>4</v>
      </c>
      <c r="O45" s="58"/>
      <c r="P45" s="28">
        <f>IF(H45="","",COUNTIF(D45:O45,"○"))</f>
        <v>1</v>
      </c>
      <c r="Q45" s="26">
        <f>IF(H45="","",COUNTIF(D45:O45,"●"))</f>
        <v>1</v>
      </c>
      <c r="R45" s="239">
        <f>IF(I45="","",(E45+I45+M45)/(E45+F45+I45+J45+M45+N45))*100</f>
        <v>41.17647058823529</v>
      </c>
      <c r="S45" s="328"/>
      <c r="T45" s="271">
        <f>IF(R45="","",RANK(R45,R45:S47))</f>
        <v>2</v>
      </c>
      <c r="U45" s="238"/>
    </row>
    <row r="46" spans="1:21" ht="23.25" customHeight="1">
      <c r="A46" s="19">
        <v>7</v>
      </c>
      <c r="B46" s="4" t="str">
        <f>IF(A46="","",VLOOKUP(A46,データ!$G$170:$I$219,2,FALSE))</f>
        <v>富吉香帆</v>
      </c>
      <c r="C46" s="110" t="str">
        <f>IF(A46="","",VLOOKUP(A46,データ!$G$170:$I$219,3,FALSE))</f>
        <v>チーム村雲</v>
      </c>
      <c r="D46" s="32" t="str">
        <f>IF(H45="","",IF(H45="○","●","○"))</f>
        <v>○</v>
      </c>
      <c r="E46" s="28">
        <f>IF(J45="","",J45)</f>
        <v>6</v>
      </c>
      <c r="F46" s="26">
        <f>IF(I45="","",I45)</f>
        <v>1</v>
      </c>
      <c r="G46" s="64">
        <f>IF(K45="","",K45)</f>
      </c>
      <c r="H46" s="316"/>
      <c r="I46" s="317"/>
      <c r="J46" s="317"/>
      <c r="K46" s="318"/>
      <c r="L46" s="33" t="str">
        <f>IF(M46="","",IF(M46&gt;N46,"○","●"))</f>
        <v>○</v>
      </c>
      <c r="M46" s="19">
        <v>6</v>
      </c>
      <c r="N46" s="53">
        <v>1</v>
      </c>
      <c r="O46" s="53"/>
      <c r="P46" s="28">
        <f>IF(D46="","",COUNTIF(D46:O46,"○"))</f>
        <v>2</v>
      </c>
      <c r="Q46" s="26">
        <f>IF(D46="","",COUNTIF(D46:O46,"●"))</f>
        <v>0</v>
      </c>
      <c r="R46" s="239">
        <f>IF(E46="","",(E46+I46+M46)/(E46+F46+I46+J46+M46+N46))*100</f>
        <v>85.71428571428571</v>
      </c>
      <c r="S46" s="328"/>
      <c r="T46" s="271">
        <f>IF(R46="","",RANK(R46,R45:S47))</f>
        <v>1</v>
      </c>
      <c r="U46" s="238"/>
    </row>
    <row r="47" spans="1:21" ht="23.25" customHeight="1">
      <c r="A47" s="19">
        <v>11</v>
      </c>
      <c r="B47" s="4" t="str">
        <f>IF(A47="","",VLOOKUP(A47,データ!$G$170:$I$219,2,FALSE))</f>
        <v>新坂　なつき</v>
      </c>
      <c r="C47" s="110" t="str">
        <f>IF(A47="","",VLOOKUP(A47,データ!$G$170:$I$219,3,FALSE))</f>
        <v>日南ＴＣJr</v>
      </c>
      <c r="D47" s="32" t="str">
        <f>IF(L45="","",IF(L45="○","●","○"))</f>
        <v>●</v>
      </c>
      <c r="E47" s="28">
        <f>IF(N45="","",N45)</f>
        <v>4</v>
      </c>
      <c r="F47" s="26">
        <f>IF(M45="","",M45)</f>
        <v>6</v>
      </c>
      <c r="G47" s="64">
        <f>IF(O45="","",O45)</f>
      </c>
      <c r="H47" s="34" t="str">
        <f>IF(L46="","",IF(L46="○","●","○"))</f>
        <v>●</v>
      </c>
      <c r="I47" s="28">
        <f>IF(N46="","",N46)</f>
        <v>1</v>
      </c>
      <c r="J47" s="26">
        <f>IF(M46="","",M46)</f>
        <v>6</v>
      </c>
      <c r="K47" s="64">
        <f>IF(O46="","",O46)</f>
      </c>
      <c r="L47" s="316"/>
      <c r="M47" s="317"/>
      <c r="N47" s="317"/>
      <c r="O47" s="318"/>
      <c r="P47" s="28">
        <f>IF(D47="","",COUNTIF(D47:O47,"○"))</f>
        <v>0</v>
      </c>
      <c r="Q47" s="26">
        <f>IF(D47="","",COUNTIF(D47:O47,"●"))</f>
        <v>2</v>
      </c>
      <c r="R47" s="239">
        <f>IF(E47="","",(E47+I47+M47)/(E47+F47+I47+J47+M47+N47))*100</f>
        <v>29.411764705882355</v>
      </c>
      <c r="S47" s="328"/>
      <c r="T47" s="271">
        <f>IF(R47="","",RANK(R47,R45:S47))</f>
        <v>3</v>
      </c>
      <c r="U47" s="238"/>
    </row>
    <row r="49" spans="11:22" ht="13.5">
      <c r="K49" s="18"/>
      <c r="L49" s="18"/>
      <c r="M49" s="18"/>
      <c r="N49" s="11"/>
      <c r="O49" s="13"/>
      <c r="P49" s="13"/>
      <c r="Q49" s="13"/>
      <c r="R49" s="13"/>
      <c r="S49" s="13"/>
      <c r="T49" s="13"/>
      <c r="U49" s="14"/>
      <c r="V49" s="14"/>
    </row>
    <row r="50" spans="11:22" ht="13.5">
      <c r="K50" s="18"/>
      <c r="L50" s="18"/>
      <c r="M50" s="18"/>
      <c r="N50" s="11"/>
      <c r="O50" s="13"/>
      <c r="P50" s="13"/>
      <c r="Q50" s="13"/>
      <c r="R50" s="13"/>
      <c r="S50" s="13"/>
      <c r="T50" s="13"/>
      <c r="U50" s="14"/>
      <c r="V50" s="14"/>
    </row>
    <row r="51" spans="11:22" ht="13.5">
      <c r="K51" s="18"/>
      <c r="L51" s="18"/>
      <c r="M51" s="18"/>
      <c r="N51" s="11"/>
      <c r="O51" s="13"/>
      <c r="P51" s="13"/>
      <c r="Q51" s="13"/>
      <c r="R51" s="13"/>
      <c r="S51" s="13"/>
      <c r="T51" s="13"/>
      <c r="U51" s="14"/>
      <c r="V51" s="14"/>
    </row>
    <row r="52" spans="1:13" ht="13.5">
      <c r="A52" s="12"/>
      <c r="B52" s="12"/>
      <c r="C52" s="12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3.5">
      <c r="A53" s="11"/>
      <c r="B53" s="13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3.5">
      <c r="A54" s="11"/>
      <c r="B54" s="13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3.5">
      <c r="A55" s="11"/>
      <c r="B55" s="13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3.5">
      <c r="A56" s="11"/>
      <c r="B56" s="13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3.5">
      <c r="A57" s="11"/>
      <c r="B57" s="13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3.5">
      <c r="A58" s="11"/>
      <c r="B58" s="13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ht="13.5">
      <c r="A59" s="11"/>
      <c r="B59" s="13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ht="13.5">
      <c r="A60" s="11"/>
      <c r="B60" s="13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</row>
  </sheetData>
  <mergeCells count="152">
    <mergeCell ref="H44:K44"/>
    <mergeCell ref="H28:K28"/>
    <mergeCell ref="L29:O29"/>
    <mergeCell ref="D33:G33"/>
    <mergeCell ref="H34:K34"/>
    <mergeCell ref="D39:G39"/>
    <mergeCell ref="D38:G38"/>
    <mergeCell ref="D32:G32"/>
    <mergeCell ref="H32:K32"/>
    <mergeCell ref="L32:O32"/>
    <mergeCell ref="H40:K40"/>
    <mergeCell ref="D26:G26"/>
    <mergeCell ref="H26:K26"/>
    <mergeCell ref="D27:G27"/>
    <mergeCell ref="R22:S22"/>
    <mergeCell ref="T22:U22"/>
    <mergeCell ref="R25:U25"/>
    <mergeCell ref="H38:K38"/>
    <mergeCell ref="L38:O38"/>
    <mergeCell ref="L35:O35"/>
    <mergeCell ref="AP22:AQ22"/>
    <mergeCell ref="AR22:AS22"/>
    <mergeCell ref="Z23:AA23"/>
    <mergeCell ref="AJ23:AM23"/>
    <mergeCell ref="AP23:AQ23"/>
    <mergeCell ref="AR23:AS23"/>
    <mergeCell ref="Z22:AA22"/>
    <mergeCell ref="AF22:AI22"/>
    <mergeCell ref="D13:G13"/>
    <mergeCell ref="H13:K13"/>
    <mergeCell ref="L13:O13"/>
    <mergeCell ref="P13:Q13"/>
    <mergeCell ref="D14:G14"/>
    <mergeCell ref="D20:G20"/>
    <mergeCell ref="D19:G19"/>
    <mergeCell ref="H19:K19"/>
    <mergeCell ref="R19:S19"/>
    <mergeCell ref="T19:U19"/>
    <mergeCell ref="H15:K15"/>
    <mergeCell ref="H21:K21"/>
    <mergeCell ref="R20:S20"/>
    <mergeCell ref="T20:U20"/>
    <mergeCell ref="R21:S21"/>
    <mergeCell ref="T21:U21"/>
    <mergeCell ref="T32:U32"/>
    <mergeCell ref="R38:S38"/>
    <mergeCell ref="R47:S47"/>
    <mergeCell ref="L19:O19"/>
    <mergeCell ref="P19:Q19"/>
    <mergeCell ref="L22:O22"/>
    <mergeCell ref="P38:Q38"/>
    <mergeCell ref="M42:Q42"/>
    <mergeCell ref="R40:S40"/>
    <mergeCell ref="R41:S41"/>
    <mergeCell ref="L47:O47"/>
    <mergeCell ref="T45:U45"/>
    <mergeCell ref="T38:U38"/>
    <mergeCell ref="T39:U39"/>
    <mergeCell ref="T40:U40"/>
    <mergeCell ref="T41:U41"/>
    <mergeCell ref="R42:U42"/>
    <mergeCell ref="T47:U47"/>
    <mergeCell ref="R39:S39"/>
    <mergeCell ref="L41:O41"/>
    <mergeCell ref="R31:U31"/>
    <mergeCell ref="M25:Q25"/>
    <mergeCell ref="M31:Q31"/>
    <mergeCell ref="L26:O26"/>
    <mergeCell ref="T26:U26"/>
    <mergeCell ref="P32:S32"/>
    <mergeCell ref="AK12:AO12"/>
    <mergeCell ref="AP12:AS12"/>
    <mergeCell ref="M12:Q12"/>
    <mergeCell ref="M17:Q17"/>
    <mergeCell ref="L16:O16"/>
    <mergeCell ref="T16:U16"/>
    <mergeCell ref="R12:U12"/>
    <mergeCell ref="R17:U17"/>
    <mergeCell ref="R13:S13"/>
    <mergeCell ref="T13:U13"/>
    <mergeCell ref="V28:W28"/>
    <mergeCell ref="V26:W26"/>
    <mergeCell ref="X26:Y26"/>
    <mergeCell ref="V27:W27"/>
    <mergeCell ref="X27:Y27"/>
    <mergeCell ref="X28:Y28"/>
    <mergeCell ref="T14:U14"/>
    <mergeCell ref="D4:G4"/>
    <mergeCell ref="D3:G3"/>
    <mergeCell ref="H3:K3"/>
    <mergeCell ref="L3:O3"/>
    <mergeCell ref="R8:S8"/>
    <mergeCell ref="T8:U8"/>
    <mergeCell ref="H5:K5"/>
    <mergeCell ref="L6:O6"/>
    <mergeCell ref="R5:S5"/>
    <mergeCell ref="T5:U5"/>
    <mergeCell ref="R6:S6"/>
    <mergeCell ref="T6:U6"/>
    <mergeCell ref="D8:G8"/>
    <mergeCell ref="H8:K8"/>
    <mergeCell ref="L8:O8"/>
    <mergeCell ref="P8:Q8"/>
    <mergeCell ref="D9:G9"/>
    <mergeCell ref="R9:S9"/>
    <mergeCell ref="T9:U9"/>
    <mergeCell ref="H10:K10"/>
    <mergeCell ref="R10:S10"/>
    <mergeCell ref="T10:U10"/>
    <mergeCell ref="L11:O11"/>
    <mergeCell ref="R11:S11"/>
    <mergeCell ref="T11:U11"/>
    <mergeCell ref="P26:S26"/>
    <mergeCell ref="M18:Q18"/>
    <mergeCell ref="R18:U18"/>
    <mergeCell ref="R15:S15"/>
    <mergeCell ref="T15:U15"/>
    <mergeCell ref="R16:S16"/>
    <mergeCell ref="R14:S14"/>
    <mergeCell ref="V29:W29"/>
    <mergeCell ref="X29:Y29"/>
    <mergeCell ref="P30:S30"/>
    <mergeCell ref="V30:W30"/>
    <mergeCell ref="X30:Y30"/>
    <mergeCell ref="V32:W32"/>
    <mergeCell ref="X32:Y32"/>
    <mergeCell ref="V33:W33"/>
    <mergeCell ref="X33:Y33"/>
    <mergeCell ref="V34:W34"/>
    <mergeCell ref="X34:Y34"/>
    <mergeCell ref="V35:W35"/>
    <mergeCell ref="X35:Y35"/>
    <mergeCell ref="P36:S36"/>
    <mergeCell ref="V36:W36"/>
    <mergeCell ref="X36:Y36"/>
    <mergeCell ref="M43:Q43"/>
    <mergeCell ref="R43:U43"/>
    <mergeCell ref="T44:U44"/>
    <mergeCell ref="D45:G45"/>
    <mergeCell ref="R45:S45"/>
    <mergeCell ref="H46:K46"/>
    <mergeCell ref="R46:S46"/>
    <mergeCell ref="T46:U46"/>
    <mergeCell ref="D44:G44"/>
    <mergeCell ref="L44:O44"/>
    <mergeCell ref="P44:Q44"/>
    <mergeCell ref="R44:S44"/>
    <mergeCell ref="P3:Q3"/>
    <mergeCell ref="R3:S3"/>
    <mergeCell ref="R4:S4"/>
    <mergeCell ref="T4:U4"/>
    <mergeCell ref="T3:U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inoue</dc:creator>
  <cp:keywords/>
  <dc:description/>
  <cp:lastModifiedBy>Group3</cp:lastModifiedBy>
  <cp:lastPrinted>2007-05-28T15:34:54Z</cp:lastPrinted>
  <dcterms:created xsi:type="dcterms:W3CDTF">1997-01-08T22:48:59Z</dcterms:created>
  <dcterms:modified xsi:type="dcterms:W3CDTF">2007-06-06T03:26:11Z</dcterms:modified>
  <cp:category/>
  <cp:version/>
  <cp:contentType/>
  <cp:contentStatus/>
</cp:coreProperties>
</file>