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9825" windowHeight="7920" activeTab="4"/>
  </bookViews>
  <sheets>
    <sheet name="集合時間" sheetId="1" r:id="rId1"/>
    <sheet name="オーダーオブプレー" sheetId="2" r:id="rId2"/>
    <sheet name="Sheet1" sheetId="3" r:id="rId3"/>
    <sheet name="データ" sheetId="4" r:id="rId4"/>
    <sheet name="結果" sheetId="5" r:id="rId5"/>
  </sheets>
  <externalReferences>
    <externalReference r:id="rId8"/>
    <externalReference r:id="rId9"/>
    <externalReference r:id="rId10"/>
    <externalReference r:id="rId11"/>
    <externalReference r:id="rId12"/>
  </externalReferences>
  <definedNames>
    <definedName name="DANTAI" localSheetId="1">'[4]団体名コード '!$B$5:$C$201</definedName>
    <definedName name="DANTAI" localSheetId="0">'[2]団体名コード '!$B$5:$C$201</definedName>
    <definedName name="DANTAI">'[2]団体名コード '!$B$5:$C$201</definedName>
    <definedName name="_xlnm.Print_Area" localSheetId="1">'オーダーオブプレー'!$A$1:$Y$49</definedName>
    <definedName name="_xlnm.Print_Area" localSheetId="3">'データ'!$B$1:$H$360</definedName>
    <definedName name="_xlnm.Print_Area" localSheetId="4">'結果'!$A$1:$AZ$198</definedName>
    <definedName name="_xlnm.Print_Area" localSheetId="0">'集合時間'!$A$1:$I$46</definedName>
    <definedName name="あ">'[3]団体名コード '!$B$5:$C$201</definedName>
    <definedName name="い">'[3]団体名コード '!$B$5:$C$201</definedName>
    <definedName name="お">'[3]団体名コード '!$B$5:$C$201</definedName>
    <definedName name="単女">'[1]辞書'!$B$11:$J$225</definedName>
  </definedNames>
  <calcPr fullCalcOnLoad="1"/>
</workbook>
</file>

<file path=xl/sharedStrings.xml><?xml version="1.0" encoding="utf-8"?>
<sst xmlns="http://schemas.openxmlformats.org/spreadsheetml/2006/main" count="1285" uniqueCount="497">
  <si>
    <t>（問い合わせ先）</t>
  </si>
  <si>
    <t>佐土原ジュニア　田中　直毅　ＴＥＬ　090-9604-0403</t>
  </si>
  <si>
    <t>（締め切り日）</t>
  </si>
  <si>
    <t>平成１９年　５月８日（火）　午前中必着　以後一切受け付けません。</t>
  </si>
  <si>
    <t>（集合時間）　　</t>
  </si>
  <si>
    <t>　８：００　集合・受付開始（コート，スコアボード等の準備にご協力ください。）
　８：１５　試合開始</t>
  </si>
  <si>
    <t>（注意事項）　</t>
  </si>
  <si>
    <t>平成1９年度　宮崎県国体強化選手選考会（前期　仮ドロー）</t>
  </si>
  <si>
    <t>男　　　子</t>
  </si>
  <si>
    <t>14男</t>
  </si>
  <si>
    <t>女　　　子</t>
  </si>
  <si>
    <t>迫</t>
  </si>
  <si>
    <t>（北九州ウエスト）</t>
  </si>
  <si>
    <t>佐藤</t>
  </si>
  <si>
    <t>工藤</t>
  </si>
  <si>
    <t>所　属</t>
  </si>
  <si>
    <t>勝率</t>
  </si>
  <si>
    <t>（RKKﾙｰﾃﾞﾝｽ）</t>
  </si>
  <si>
    <t>（オリオンT.S）</t>
  </si>
  <si>
    <t>（吉田TS）</t>
  </si>
  <si>
    <t>和田</t>
  </si>
  <si>
    <t>木戸</t>
  </si>
  <si>
    <t>伊田</t>
  </si>
  <si>
    <t>（ｸﾞﾛｰﾊﾞﾙｱﾘｰﾅ）</t>
  </si>
  <si>
    <t>山本</t>
  </si>
  <si>
    <t>稲田</t>
  </si>
  <si>
    <t>（ｸﾞﾘｰﾝﾋﾙｽﾞTC）</t>
  </si>
  <si>
    <t>野口</t>
  </si>
  <si>
    <t>（テニスDIVO）</t>
  </si>
  <si>
    <t>BYE</t>
  </si>
  <si>
    <t>幡手</t>
  </si>
  <si>
    <t>瀬戸</t>
  </si>
  <si>
    <t>（TTA・TS）</t>
  </si>
  <si>
    <t>（TTA・TS）</t>
  </si>
  <si>
    <t>（TTA・TS）</t>
  </si>
  <si>
    <t>石橋</t>
  </si>
  <si>
    <t>荒木</t>
  </si>
  <si>
    <t>江頭</t>
  </si>
  <si>
    <t>秋山</t>
  </si>
  <si>
    <t>伊藤</t>
  </si>
  <si>
    <t>ＳＡ　  ８:15</t>
  </si>
  <si>
    <t>男A-1</t>
  </si>
  <si>
    <t>男A-2</t>
  </si>
  <si>
    <t>a</t>
  </si>
  <si>
    <t>b</t>
  </si>
  <si>
    <t>ｃ</t>
  </si>
  <si>
    <t>ｄ</t>
  </si>
  <si>
    <t>女B</t>
  </si>
  <si>
    <t>男Ｃ</t>
  </si>
  <si>
    <t>男Ｄ</t>
  </si>
  <si>
    <t>女C</t>
  </si>
  <si>
    <t>女D</t>
  </si>
  <si>
    <t>１Ｒ</t>
  </si>
  <si>
    <t>QF</t>
  </si>
  <si>
    <t>SF</t>
  </si>
  <si>
    <t>F</t>
  </si>
  <si>
    <t>申込者各位</t>
  </si>
  <si>
    <t>　　別紙のとおりドローが決定いたしましたので、お知らせいたします。</t>
  </si>
  <si>
    <t>　　出場選手は、日程・注意事項を熟読の上、ご参加ください。</t>
  </si>
  <si>
    <t xml:space="preserve"> 〔大会会場〕</t>
  </si>
  <si>
    <t xml:space="preserve"> 〔大会注意事項〕</t>
  </si>
  <si>
    <t>　</t>
  </si>
  <si>
    <t>天候不良の場合も各自で判断せず，必ず会場に集合すること。</t>
  </si>
  <si>
    <t>試合球　運営クラブ選定</t>
  </si>
  <si>
    <t>テニスウエアを着用して下さい。</t>
  </si>
  <si>
    <t>試合前のウォーミングアップはサービス４本のみとします。</t>
  </si>
  <si>
    <t>天候等その他の事情により日程・試合方法が変更になる場合があります。</t>
  </si>
  <si>
    <t>当日運営に関する問い合わせは、下記へご連絡ください。</t>
  </si>
  <si>
    <t>男A-3</t>
  </si>
  <si>
    <t>I</t>
  </si>
  <si>
    <t>女A-1</t>
  </si>
  <si>
    <t>a</t>
  </si>
  <si>
    <t>b</t>
  </si>
  <si>
    <t>c</t>
  </si>
  <si>
    <t>d</t>
  </si>
  <si>
    <t>e</t>
  </si>
  <si>
    <t>f</t>
  </si>
  <si>
    <t>g</t>
  </si>
  <si>
    <t>h</t>
  </si>
  <si>
    <t>女A-2</t>
  </si>
  <si>
    <t>男B</t>
  </si>
  <si>
    <t>a</t>
  </si>
  <si>
    <t>c</t>
  </si>
  <si>
    <t>d</t>
  </si>
  <si>
    <t>b</t>
  </si>
  <si>
    <t>f</t>
  </si>
  <si>
    <t>g</t>
  </si>
  <si>
    <t>h</t>
  </si>
  <si>
    <t>e</t>
  </si>
  <si>
    <t>j</t>
  </si>
  <si>
    <t>２月１０日（土）　初日</t>
  </si>
  <si>
    <t>２月１１日（日）　２日目</t>
  </si>
  <si>
    <t>i</t>
  </si>
  <si>
    <t>試合の円滑な運営に協力すること。</t>
  </si>
  <si>
    <t>・オーダーオブプレーの控え選手で、番号の若い選手がボールを受け取る。</t>
  </si>
  <si>
    <t>・控え選手は、両者とも指定されたコートの後方で待機する。</t>
  </si>
  <si>
    <t>・前の試合が終了したらすぐにコートに入る。（5分経過後は棄権となります）</t>
  </si>
  <si>
    <t>・試合開始時、必ず対戦相手を確認する。</t>
  </si>
  <si>
    <t>ジュニアリーグ第３戦　県総合運動公園　ＯＯＰ　</t>
  </si>
  <si>
    <t>（油山TC）</t>
  </si>
  <si>
    <t>上杉</t>
  </si>
  <si>
    <t>下徳　真夢</t>
  </si>
  <si>
    <t>イワキリＪｒ</t>
  </si>
  <si>
    <t>永野　聖菜</t>
  </si>
  <si>
    <t>ロイヤルＪｒ</t>
  </si>
  <si>
    <t>チーム村雲</t>
  </si>
  <si>
    <t>西園　知哉</t>
  </si>
  <si>
    <t>イワキリＪｒ</t>
  </si>
  <si>
    <t>Ｂ 予選ﾘｰｸﾞ３位</t>
  </si>
  <si>
    <t>徳留　世雅</t>
  </si>
  <si>
    <t>イワキリＪｒ</t>
  </si>
  <si>
    <t>Ｂ 予選ﾘｰｸﾞ２位</t>
  </si>
  <si>
    <t>佐藤　伊織</t>
  </si>
  <si>
    <t>イワキリＪｒ</t>
  </si>
  <si>
    <t>中村　直気</t>
  </si>
  <si>
    <t>イワキリＪｒ</t>
  </si>
  <si>
    <t>浅野　僚太</t>
  </si>
  <si>
    <t>イワキリＪｒ</t>
  </si>
  <si>
    <t>宮元　耀嗣</t>
  </si>
  <si>
    <t>渡辺　祥樹</t>
  </si>
  <si>
    <t>永春　貴浩</t>
  </si>
  <si>
    <t>西村　明純</t>
  </si>
  <si>
    <t>赤木　 薫</t>
  </si>
  <si>
    <t>サンタハウスJr</t>
  </si>
  <si>
    <t>久門 　樹</t>
  </si>
  <si>
    <t>シーガイアＪｒ</t>
  </si>
  <si>
    <t>予選リーグ２位</t>
  </si>
  <si>
    <t>當瀬　 武</t>
  </si>
  <si>
    <t>西村　健汰</t>
  </si>
  <si>
    <t>シーガイアＪｒ</t>
  </si>
  <si>
    <t>綟川　裕紀</t>
  </si>
  <si>
    <t>シーガイアＪｒ</t>
  </si>
  <si>
    <t>大村　 健</t>
  </si>
  <si>
    <t>田代　雄大</t>
  </si>
  <si>
    <t>五條　量寿</t>
  </si>
  <si>
    <t>川越　玲恭</t>
  </si>
  <si>
    <t>日南ＴＣジュニア</t>
  </si>
  <si>
    <t>C　優勝</t>
  </si>
  <si>
    <t>杉山　　滋</t>
  </si>
  <si>
    <t>井山　裕樹</t>
  </si>
  <si>
    <t>新坂　祐人</t>
  </si>
  <si>
    <t>Ｃ　準優勝</t>
  </si>
  <si>
    <t>須志田　純</t>
  </si>
  <si>
    <t>Ｃ　ベスト４</t>
  </si>
  <si>
    <t>永友 　淳</t>
  </si>
  <si>
    <t>ライジングサンJHC</t>
  </si>
  <si>
    <t>麻生　健太</t>
  </si>
  <si>
    <t>リザーブJr</t>
  </si>
  <si>
    <t>南里　健太</t>
  </si>
  <si>
    <t>ルネサンスJr.</t>
  </si>
  <si>
    <t>B　予選リーグ２位</t>
  </si>
  <si>
    <t>中村　晃基</t>
  </si>
  <si>
    <t>ルネサンスJr.</t>
  </si>
  <si>
    <t>予選リーグ2位</t>
  </si>
  <si>
    <t>黒木　大地</t>
  </si>
  <si>
    <t>男子Bシングルス</t>
  </si>
  <si>
    <t>ロイヤルＪｒ</t>
  </si>
  <si>
    <t>男子Cシングルス</t>
  </si>
  <si>
    <t>黒木　真理也</t>
  </si>
  <si>
    <t>Ｃ 予選ﾘｰｸﾞ３位</t>
  </si>
  <si>
    <t>児玉　 翼</t>
  </si>
  <si>
    <t>今隈　立人</t>
  </si>
  <si>
    <t>イワキリＪｒ</t>
  </si>
  <si>
    <t>稲田　壮一郎</t>
  </si>
  <si>
    <t>イワキリＪｒ</t>
  </si>
  <si>
    <t>那須　敬太</t>
  </si>
  <si>
    <t>久保崎　翔太</t>
  </si>
  <si>
    <t>サンタハウスJr</t>
  </si>
  <si>
    <t>久保崎　俊平</t>
  </si>
  <si>
    <t>サンタハウスJr</t>
  </si>
  <si>
    <t>甲斐　大地</t>
  </si>
  <si>
    <t>C予選リーグ敗退</t>
  </si>
  <si>
    <t>吉弘　幸平</t>
  </si>
  <si>
    <t>シーガイアＪｒ</t>
  </si>
  <si>
    <t>B8</t>
  </si>
  <si>
    <t>坂本　龍一郎</t>
  </si>
  <si>
    <t>安楽　亮佑</t>
  </si>
  <si>
    <t>川越　絢恭　</t>
  </si>
  <si>
    <t>D　ベスト４</t>
  </si>
  <si>
    <t>萬福　健太郎</t>
  </si>
  <si>
    <t>ライジングサンJHC</t>
  </si>
  <si>
    <t>Ｄ 1位</t>
  </si>
  <si>
    <t>河野　貴大</t>
  </si>
  <si>
    <t>ライジングサンJHC</t>
  </si>
  <si>
    <t>堂園　健人</t>
  </si>
  <si>
    <t>リザーブJr</t>
  </si>
  <si>
    <t>加藤　暢晃</t>
  </si>
  <si>
    <t>ロイヤルＪｒ</t>
  </si>
  <si>
    <t>染矢　和仁</t>
  </si>
  <si>
    <t>ロイヤルＪｒ</t>
  </si>
  <si>
    <t>Dクラス準優勝</t>
  </si>
  <si>
    <t>甲斐　博貴</t>
  </si>
  <si>
    <t>ロイヤルＪｒ</t>
  </si>
  <si>
    <t>黒田　亮太</t>
  </si>
  <si>
    <t>ロイヤルＪｒ</t>
  </si>
  <si>
    <t>北岩　寛大</t>
  </si>
  <si>
    <t>ロイヤルＪｒ</t>
  </si>
  <si>
    <t>牛島　 輝</t>
  </si>
  <si>
    <t>ロイヤルＪｒ</t>
  </si>
  <si>
    <t>細井　太智</t>
  </si>
  <si>
    <t>浅見　千尋</t>
  </si>
  <si>
    <t>男子Dシングルス</t>
  </si>
  <si>
    <t>高橋　 翔</t>
  </si>
  <si>
    <t>イワキリＪｒ</t>
  </si>
  <si>
    <t>Ｄ 予選ﾘｰｸﾞ４位</t>
  </si>
  <si>
    <t>川俣　勇人</t>
  </si>
  <si>
    <t>金丸　和樹</t>
  </si>
  <si>
    <t>本田　貴大</t>
  </si>
  <si>
    <t>久門　 幹</t>
  </si>
  <si>
    <t>綟川　旦修</t>
  </si>
  <si>
    <t>シーガイアＪｒ</t>
  </si>
  <si>
    <t>綟川　寛士</t>
  </si>
  <si>
    <t>大村　 将</t>
  </si>
  <si>
    <t>シーガイアＪｒ</t>
  </si>
  <si>
    <t>谷川　佑希</t>
  </si>
  <si>
    <t>陣内　洋柾</t>
  </si>
  <si>
    <t>坂口　遼河</t>
  </si>
  <si>
    <t>宮本　和貴</t>
  </si>
  <si>
    <t>井上　竜一</t>
  </si>
  <si>
    <t>鄧　　正希</t>
  </si>
  <si>
    <t>ミリオンJr</t>
  </si>
  <si>
    <t>河下</t>
  </si>
  <si>
    <t>（筑紫野LTC）</t>
  </si>
  <si>
    <t>安上</t>
  </si>
  <si>
    <t>甲斐</t>
  </si>
  <si>
    <t>森重　豪貴</t>
  </si>
  <si>
    <t>山口　翔太</t>
  </si>
  <si>
    <t>石黒　和紀</t>
  </si>
  <si>
    <t>吉田　凌樹</t>
  </si>
  <si>
    <t>清武Ｊｒ</t>
  </si>
  <si>
    <t>小林Ｊｒ</t>
  </si>
  <si>
    <t>新富Jr</t>
  </si>
  <si>
    <t>飛江田Jr</t>
  </si>
  <si>
    <t>広瀬中</t>
  </si>
  <si>
    <t>B8</t>
  </si>
  <si>
    <t>氏　名</t>
  </si>
  <si>
    <t>阿部</t>
  </si>
  <si>
    <t>千々和</t>
  </si>
  <si>
    <t>（ISP）</t>
  </si>
  <si>
    <t>久保田</t>
  </si>
  <si>
    <t>合戸</t>
  </si>
  <si>
    <t>（TTA・TS）</t>
  </si>
  <si>
    <t>近藤</t>
  </si>
  <si>
    <t>田仲</t>
  </si>
  <si>
    <t>栗山</t>
  </si>
  <si>
    <t>（太閤ＴＣ）</t>
  </si>
  <si>
    <t>安増</t>
  </si>
  <si>
    <t>氏</t>
  </si>
  <si>
    <t>所属</t>
  </si>
  <si>
    <t>生年月日</t>
  </si>
  <si>
    <t>年齢</t>
  </si>
  <si>
    <t>１0才以下男子シングルス</t>
  </si>
  <si>
    <t>勝敗</t>
  </si>
  <si>
    <t>順位</t>
  </si>
  <si>
    <t>近藤　雄亮</t>
  </si>
  <si>
    <t>ライジングサンHJC</t>
  </si>
  <si>
    <t>ライジングサンHJC</t>
  </si>
  <si>
    <t>東　俊樹</t>
  </si>
  <si>
    <t>井口　仁平</t>
  </si>
  <si>
    <t>シーガイアＪｒ</t>
  </si>
  <si>
    <t>矢野　雅己</t>
  </si>
  <si>
    <t>イワキリＪｒ</t>
  </si>
  <si>
    <t>西村　大誠</t>
  </si>
  <si>
    <t>イワキリＪｒ</t>
  </si>
  <si>
    <t>甲斐　博貴</t>
  </si>
  <si>
    <t>日南TCＪｒ</t>
  </si>
  <si>
    <t>日南TCＪｒ</t>
  </si>
  <si>
    <t>坂元　龍一郎</t>
  </si>
  <si>
    <t>柴田　佳奈子</t>
  </si>
  <si>
    <t>新富Ｊｒ</t>
  </si>
  <si>
    <t>大野　月七</t>
  </si>
  <si>
    <t>ルネサンスＪｒ</t>
  </si>
  <si>
    <t>伊東　詩織</t>
  </si>
  <si>
    <t>ライジングサンHJC</t>
  </si>
  <si>
    <t>河野　侑佳</t>
  </si>
  <si>
    <t>松下　陽菜子</t>
  </si>
  <si>
    <t>清武Jr</t>
  </si>
  <si>
    <t>飯干　愛梨</t>
  </si>
  <si>
    <t>清武Jr</t>
  </si>
  <si>
    <t>稲田　くるみ</t>
  </si>
  <si>
    <t>佐土原Ｊｒ</t>
  </si>
  <si>
    <t>佐土原Ｊｒ</t>
  </si>
  <si>
    <t>サザンフィールド</t>
  </si>
  <si>
    <t>井上　敬博</t>
  </si>
  <si>
    <t>ライジングサンHJC</t>
  </si>
  <si>
    <t>高橋　翼</t>
  </si>
  <si>
    <t>イワキリＪｒ</t>
  </si>
  <si>
    <t>原口　祐一</t>
  </si>
  <si>
    <t>イワキリＪｒ</t>
  </si>
  <si>
    <t xml:space="preserve">染矢　和隆　　 </t>
  </si>
  <si>
    <t>加藤　暢晃</t>
  </si>
  <si>
    <t>内田　翔</t>
  </si>
  <si>
    <t>ﾁｰﾑﾐﾘｵﾝ</t>
  </si>
  <si>
    <t>永田　和大</t>
  </si>
  <si>
    <t>ﾁｰﾑﾐﾘｵﾝ</t>
  </si>
  <si>
    <t>土橋　美咲</t>
  </si>
  <si>
    <t>相良　麻帆</t>
  </si>
  <si>
    <t>松尾　彩美</t>
  </si>
  <si>
    <t>井上　愛咲子</t>
  </si>
  <si>
    <t>ライジングサンHJC</t>
  </si>
  <si>
    <t>高元　菜緒</t>
  </si>
  <si>
    <t>河原　愛美</t>
  </si>
  <si>
    <t>イワキリＪｒ</t>
  </si>
  <si>
    <t>大野　詩歩</t>
  </si>
  <si>
    <t>ルネサンスＪｒ</t>
  </si>
  <si>
    <t>草留　由貴</t>
  </si>
  <si>
    <t>久峰中</t>
  </si>
  <si>
    <t>甲斐　優季</t>
  </si>
  <si>
    <t>富永　里穂</t>
  </si>
  <si>
    <t xml:space="preserve">染矢　志帆子 </t>
  </si>
  <si>
    <t>碓井　舞</t>
  </si>
  <si>
    <t>サザンフィールド</t>
  </si>
  <si>
    <t>和田　晃基</t>
  </si>
  <si>
    <t>吉田宗一郎</t>
  </si>
  <si>
    <t>高鍋西中</t>
  </si>
  <si>
    <t>永友孝尚</t>
  </si>
  <si>
    <t>日高翔太</t>
  </si>
  <si>
    <t>髙崎龍雅</t>
  </si>
  <si>
    <t>刈谷龍馬</t>
  </si>
  <si>
    <t>中山貴博</t>
  </si>
  <si>
    <t>松下　風太</t>
  </si>
  <si>
    <t>飯干　藍任</t>
  </si>
  <si>
    <t>伊東　直哉</t>
  </si>
  <si>
    <t>近藤　暢宏</t>
  </si>
  <si>
    <t>ライジングサンHJC</t>
  </si>
  <si>
    <t>日野　剛志</t>
  </si>
  <si>
    <t>石井　智久</t>
  </si>
  <si>
    <t>シーガイアＪｒ</t>
  </si>
  <si>
    <t>田村　隆樹</t>
  </si>
  <si>
    <t>河添　祥司</t>
  </si>
  <si>
    <t>シーガイアＪｒ</t>
  </si>
  <si>
    <t>シーガイアＪｒ</t>
  </si>
  <si>
    <t>橋本　涼</t>
  </si>
  <si>
    <t>稻田　悠</t>
  </si>
  <si>
    <t>西村　量樹</t>
  </si>
  <si>
    <t>イワキリＪｒ</t>
  </si>
  <si>
    <t>川俣　俊太郎</t>
  </si>
  <si>
    <t>ﾁｰﾑﾐﾘｵﾝ</t>
  </si>
  <si>
    <t>小村　拓也</t>
  </si>
  <si>
    <t>サザンフィールド</t>
  </si>
  <si>
    <t>岩坂　都義</t>
  </si>
  <si>
    <t>野尻悠平</t>
  </si>
  <si>
    <t>落合武志</t>
  </si>
  <si>
    <t>森　翔吾</t>
  </si>
  <si>
    <t>戸塚和也</t>
  </si>
  <si>
    <t>藤田　匠</t>
  </si>
  <si>
    <t>林　鮎斗</t>
  </si>
  <si>
    <t>坂本　清一朗</t>
  </si>
  <si>
    <t>前原　元</t>
  </si>
  <si>
    <t>姫田　晃</t>
  </si>
  <si>
    <t>日向学院</t>
  </si>
  <si>
    <t>小村　尚弘</t>
  </si>
  <si>
    <t>三財中</t>
  </si>
  <si>
    <t>鬼塚　友紀</t>
  </si>
  <si>
    <t>井上　小波</t>
  </si>
  <si>
    <t>河野　侑奈</t>
  </si>
  <si>
    <t>石田　莉絵</t>
  </si>
  <si>
    <t>日野　恵</t>
  </si>
  <si>
    <t>永友　淳</t>
  </si>
  <si>
    <t>ライジングサンHJC</t>
  </si>
  <si>
    <t>伊藤　孝史郎</t>
  </si>
  <si>
    <t>サザンフィールド</t>
  </si>
  <si>
    <t>氏　　名</t>
  </si>
  <si>
    <t>所　　属</t>
  </si>
  <si>
    <t>西ノ村　尚也</t>
  </si>
  <si>
    <t>山口　健護</t>
  </si>
  <si>
    <t>サザンフィールド</t>
  </si>
  <si>
    <t>吉永　汐里</t>
  </si>
  <si>
    <t>サザンフィールド</t>
  </si>
  <si>
    <t>福留　夏美</t>
  </si>
  <si>
    <t>安藤　瞳</t>
  </si>
  <si>
    <t>中嶋　優</t>
  </si>
  <si>
    <t>年齢</t>
  </si>
  <si>
    <t>P</t>
  </si>
  <si>
    <t>平成1９年度　宮崎県国体強化選手選考会（前期　仮ドロー）</t>
  </si>
  <si>
    <t>会場</t>
  </si>
  <si>
    <t>種　目</t>
  </si>
  <si>
    <t>人数</t>
  </si>
  <si>
    <t>集合</t>
  </si>
  <si>
    <t>26日</t>
  </si>
  <si>
    <t>27日</t>
  </si>
  <si>
    <t>12男</t>
  </si>
  <si>
    <t>予選リーグ・順位ﾘｰｸﾞ</t>
  </si>
  <si>
    <t>決勝リーグ</t>
  </si>
  <si>
    <t>13男</t>
  </si>
  <si>
    <t>14男</t>
  </si>
  <si>
    <t>12女</t>
  </si>
  <si>
    <t>14女</t>
  </si>
  <si>
    <t>15男</t>
  </si>
  <si>
    <t>予選リーグ・順位ﾘｰｸﾞ・決勝リーグ</t>
  </si>
  <si>
    <t>13女</t>
  </si>
  <si>
    <t>15女</t>
  </si>
  <si>
    <t>計</t>
  </si>
  <si>
    <t>○</t>
  </si>
  <si>
    <t>試合は、予選リーグ、順位リーグ、決勝リーグを行います。</t>
  </si>
  <si>
    <t>○</t>
  </si>
  <si>
    <t>対戦は、シードを決め当日公開抽選とします。</t>
  </si>
  <si>
    <t>○</t>
  </si>
  <si>
    <t>別途選手リスト参照</t>
  </si>
  <si>
    <t>生目の杜運動公園テニスコート　１６面</t>
  </si>
  <si>
    <t>試合方法 全て１セットマッチ（6-6　ﾀｲﾌﾞﾚｰｸ）＊デュースあり</t>
  </si>
  <si>
    <t>・試合が終了したら、勝者がボール、スコアを本部に届ける。</t>
  </si>
  <si>
    <t>フェアプレーの精神を理解し，いついかなる時でも，スポーツマンシップに</t>
  </si>
  <si>
    <t>のっとった行動をとること。（ルール・マナー等）「コートの友」参照</t>
  </si>
  <si>
    <t>※ごみは必ず各自持ち帰ってください。また、各クラブでごみ袋を用意し、帰る際に会場</t>
  </si>
  <si>
    <t>周辺のごみ拾いをしてください。</t>
  </si>
  <si>
    <t>※会場・施設利用のマナーを厳守のこと。</t>
  </si>
  <si>
    <t>※</t>
  </si>
  <si>
    <t>仮ドローで名前・所属に誤字・訂正等がございましたら、恐れ入りますが</t>
  </si>
  <si>
    <t>印刷の都合上、５月２５日１２：００までに、下記へご連絡ください。</t>
  </si>
  <si>
    <t>宮崎県テニス協会　ファックス：０９８５－２１－１３１２　メール：info@mtennis.org</t>
  </si>
  <si>
    <t>佐土原ジュニア　田中　直毅　ＴＥＬ　090-9604-0403</t>
  </si>
  <si>
    <t>平成１９年度　宮崎県国体強化選手選考会（前期）開催要項
（16・15・14・13・12才以下）</t>
  </si>
  <si>
    <t>（主催）</t>
  </si>
  <si>
    <t>宮崎県テニス協会　強化部・ジュニア委員会</t>
  </si>
  <si>
    <t>（後援）</t>
  </si>
  <si>
    <t>宮崎県女子テニス連盟</t>
  </si>
  <si>
    <t>（期日）</t>
  </si>
  <si>
    <t>平成１９年　５月　２６日（土）・２７日(日)　予備日　７月１６日(月：木花）  
※ジュニアリーグ（初心者・初級者大会）と並行して実施</t>
  </si>
  <si>
    <t>（会場）</t>
  </si>
  <si>
    <t>生目の杜運動公園テニスコート</t>
  </si>
  <si>
    <t>※　本大会の上位者（基本的に男女２名ずつ，１６才以下は４名ずつ）は、宮崎県の国体強化選手となります。当日参加できない選手は、欠席理由を提出してください。提出がない場合強化選手にはなれません。強化選手中、中３男子２名女子２名を、国体少年男子・女子選手選考会に派遣します。</t>
  </si>
  <si>
    <t>（種目）</t>
  </si>
  <si>
    <t>中学生以下
（１）１６才以下（１９９１年１月１日以降出生）男女　各シングルス
（２）１５才以下（１９９２年１月１日以降出生）男女　各シングルス
（３）１４才以下（１９９３年１月１日以降出生）男女　各シングルス
（４）１３才以下（１９９４年１月１日以降出生）男女　各シングルス
（５）１２才以下（１９９５年１月１日以降出生）男女　各シングルス
　※　１８才以下は高体連専門部で選抜</t>
  </si>
  <si>
    <t>（試合方法）</t>
  </si>
  <si>
    <t>１セットマッチ（６－６後7ポイントタイブレーク）　セットブレークルール
日本テニス協会の諸規則によって行います。※参加人数，天候，日程等により変更があります。</t>
  </si>
  <si>
    <t>（参加資格）　</t>
  </si>
  <si>
    <t>※　以下の条件を全て満たすもの
（１）　宮崎県テニス協会に登録済のジュニア団体に属する者
（２）　宮崎県代表として国民体育大会出場を希望する者
（３）　練習会に特別の事情を除き，参加できる者（後日案内をさしあげます）</t>
  </si>
  <si>
    <t>（参加料）　　</t>
  </si>
  <si>
    <t>シングルス　２，０００円</t>
  </si>
  <si>
    <t xml:space="preserve">
（申し込み方法）</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</si>
  <si>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これからの大会申し込みや仮ドロー送付を円滑及び迅速にする為，クラブや代表者等が電子メールアドレスをお持ちの場合は，申し込み用紙にアドレスを記入してください。1９年度分をお知らせください。）
　郵送を希望される方は，返信用封筒(12×23.5cm)に代表者住所等，必要事項を記入，９０円切手貼り付けの上，同封してください。</t>
  </si>
  <si>
    <t>①現金書留の場合　下記住所まで</t>
  </si>
  <si>
    <t>②郵便局振込み（振込み取扱票：用紙は郵便局）</t>
  </si>
  <si>
    <t>口座番号　０１７８０－８－１３１７１７　　加入者名　宮崎県テニス協会ジュニア委員会</t>
  </si>
  <si>
    <t>　　　※通信欄に大会名・申込クラブ・責任者名を記入してください。</t>
  </si>
  <si>
    <t>締切日までに参加料が入金されないと、エントリーが無効となる場合があります。</t>
  </si>
  <si>
    <t>（申し込み先）</t>
  </si>
  <si>
    <t>申し込み書，現金書留郵送先　兼　エクセルファイル送信先</t>
  </si>
  <si>
    <t>880-8545 宮崎県宮崎市山崎町浜山 シーガイアテニスクラブ内</t>
  </si>
  <si>
    <t>宮崎県テニス協会 宛　　　　　 TEL　0985-21-1322    </t>
  </si>
  <si>
    <t>男子13u本戦リーグ</t>
  </si>
  <si>
    <t>男子12u 5-8位決定リーグ</t>
  </si>
  <si>
    <t>棄権</t>
  </si>
  <si>
    <t>女子15u　予選リーグ</t>
  </si>
  <si>
    <t>女子1４u　予選リーグ</t>
  </si>
  <si>
    <t>女子1４u　決勝リーグ</t>
  </si>
  <si>
    <t>女子13u　予選リーグ</t>
  </si>
  <si>
    <t>女子13u　決勝リーグ</t>
  </si>
  <si>
    <t>女子12u　予選リーグ</t>
  </si>
  <si>
    <t>女子12u　本戦リーグ</t>
  </si>
  <si>
    <t>女子12u　決勝リーグ</t>
  </si>
  <si>
    <t>男子14u　予選リーグ</t>
  </si>
  <si>
    <t>男子14u　本戦リーグ①</t>
  </si>
  <si>
    <t>男子14u　本戦リーグ②</t>
  </si>
  <si>
    <t>男子14u　決勝リーグ</t>
  </si>
  <si>
    <t>男子12u　決勝リーグ</t>
  </si>
  <si>
    <t>女子15u　決勝リーグ</t>
  </si>
  <si>
    <t>男子15u　決勝リーグ</t>
  </si>
  <si>
    <t>男子15u　４～６位リーグ</t>
  </si>
  <si>
    <t>男子13u　決勝リーグ</t>
  </si>
  <si>
    <t>女子12u　5-6位決定戦</t>
  </si>
  <si>
    <t>飯干　</t>
  </si>
  <si>
    <t>男子15u　予選リーグ</t>
  </si>
  <si>
    <t>男子13u　予選リーグ</t>
  </si>
  <si>
    <t>男子12u　予選リーグ</t>
  </si>
  <si>
    <t>男子12u本戦リーグ</t>
  </si>
  <si>
    <t>女子1４u　本戦リーグ</t>
  </si>
  <si>
    <t>生目の杜運動公園テニスコート</t>
  </si>
  <si>
    <t>平成1９年度　宮崎県国体強化選手選考会（前期）　                                                             2007/5/26-27        生目の杜運動公園</t>
  </si>
  <si>
    <t>寺田 渚沙</t>
  </si>
  <si>
    <t>石川　恵理</t>
  </si>
  <si>
    <t>林　　奈津美</t>
  </si>
  <si>
    <t>西　　沙綾</t>
  </si>
  <si>
    <t>釈迦郡知佳</t>
  </si>
  <si>
    <t>釈迦郡采佳</t>
  </si>
  <si>
    <t>メールアドレス　info@mtennis.org</t>
  </si>
  <si>
    <r>
      <t xml:space="preserve">※天候不良の場合も各自で判断せず，必ず会場に集合すること。
</t>
    </r>
    <r>
      <rPr>
        <b/>
        <sz val="12"/>
        <rFont val="ＭＳ Ｐゴシック"/>
        <family val="3"/>
      </rPr>
      <t>※試合の円滑な運営に協力すること。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t>
    </r>
    <r>
      <rPr>
        <sz val="12"/>
        <rFont val="ＭＳ Ｐゴシック"/>
        <family val="3"/>
      </rPr>
      <t xml:space="preserve">
※フェアプレーの精神を理解し，いついかなる時でも，スポーツマンシップにのっとった行動をとること。（ルール・マナー等）「コートの友」参照</t>
    </r>
  </si>
  <si>
    <t>A</t>
  </si>
  <si>
    <t>B</t>
  </si>
  <si>
    <t>C</t>
  </si>
  <si>
    <t>1位は決勝リーグ　２位は4-6位リーグ</t>
  </si>
  <si>
    <t>1位は本戦リーグ①</t>
  </si>
  <si>
    <t>A</t>
  </si>
  <si>
    <t>D</t>
  </si>
  <si>
    <t>Q</t>
  </si>
  <si>
    <t>DA</t>
  </si>
  <si>
    <t>上位2名は、本戦ﾘｰｸﾞ②</t>
  </si>
  <si>
    <t>上位2名は、決勝ﾘｰｸﾞ</t>
  </si>
  <si>
    <t>上位2名は、本戦ﾘｰｸﾞ</t>
  </si>
  <si>
    <t>A</t>
  </si>
  <si>
    <t>B</t>
  </si>
  <si>
    <t>上位2名は、決勝ﾘｰｸﾞ　3-4位は、5-8位決定リーグ</t>
  </si>
  <si>
    <t>C</t>
  </si>
  <si>
    <t>D</t>
  </si>
  <si>
    <t>上位2名は、決勝ﾘｰｸﾞ　3位は、5-6位決定戦</t>
  </si>
  <si>
    <t>平成1９年度　宮崎県国体強化選手選考会（前期）　                                                             2007/5/26-27        生目の杜運動公園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</si>
</sst>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0_ "/>
    <numFmt numFmtId="178" formatCode="&quot;第&quot;0&quot;日&quot;"/>
    <numFmt numFmtId="179" formatCode="&quot;Yes&quot;;&quot;Yes&quot;;&quot;No&quot;"/>
    <numFmt numFmtId="180" formatCode="&quot;True&quot;;&quot;True&quot;;&quot;False&quot;"/>
    <numFmt numFmtId="181" formatCode="&quot;On&quot;;&quot;On&quot;;&quot;Off&quot;"/>
    <numFmt numFmtId="182" formatCode="#,##0;\-#,##0;&quot;-&quot;"/>
    <numFmt numFmtId="183" formatCode="0_);[Red]\(0\)"/>
    <numFmt numFmtId="184" formatCode="[$€-2]\ #,##0.00_);[Red]\([$€-2]\ #,##0.00\)"/>
    <numFmt numFmtId="185" formatCode="0.000_ "/>
    <numFmt numFmtId="186" formatCode="yyyy/m/d;@"/>
    <numFmt numFmtId="187" formatCode="0.0_ "/>
  </numFmts>
  <fonts count="45">
    <font>
      <sz val="11"/>
      <name val="ＭＳ Ｐゴシック"/>
      <family val="0"/>
    </font>
    <font>
      <sz val="6"/>
      <name val="ＭＳ Ｐゴシック"/>
      <family val="3"/>
    </font>
    <font>
      <b/>
      <sz val="20"/>
      <name val="ＭＳ Ｐゴシック"/>
      <family val="3"/>
    </font>
    <font>
      <b/>
      <sz val="24"/>
      <name val="ＭＳ Ｐゴシック"/>
      <family val="3"/>
    </font>
    <font>
      <sz val="18"/>
      <name val="ＭＳ Ｐゴシック"/>
      <family val="3"/>
    </font>
    <font>
      <b/>
      <sz val="16"/>
      <name val="ＭＳ Ｐゴシック"/>
      <family val="3"/>
    </font>
    <font>
      <sz val="12"/>
      <name val="ＭＳ Ｐゴシック"/>
      <family val="3"/>
    </font>
    <font>
      <b/>
      <sz val="18"/>
      <name val="ＭＳ Ｐゴシック"/>
      <family val="3"/>
    </font>
    <font>
      <sz val="12"/>
      <color indexed="10"/>
      <name val="ＭＳ Ｐゴシック"/>
      <family val="3"/>
    </font>
    <font>
      <sz val="11"/>
      <color indexed="10"/>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8"/>
      <color indexed="15"/>
      <name val="ＭＳ Ｐゴシック"/>
      <family val="3"/>
    </font>
    <font>
      <sz val="12"/>
      <name val="HG丸ｺﾞｼｯｸM-PRO"/>
      <family val="3"/>
    </font>
    <font>
      <b/>
      <sz val="12"/>
      <name val="ＭＳ 明朝"/>
      <family val="1"/>
    </font>
    <font>
      <sz val="6"/>
      <name val="HG丸ｺﾞｼｯｸM-PRO"/>
      <family val="3"/>
    </font>
    <font>
      <sz val="10"/>
      <name val="ＭＳ Ｐ明朝"/>
      <family val="1"/>
    </font>
    <font>
      <sz val="10"/>
      <name val="ＭＳ 明朝"/>
      <family val="1"/>
    </font>
    <font>
      <sz val="11"/>
      <name val="ＭＳ 明朝"/>
      <family val="1"/>
    </font>
    <font>
      <sz val="9"/>
      <name val="ＭＳ Ｐ明朝"/>
      <family val="1"/>
    </font>
    <font>
      <b/>
      <sz val="10"/>
      <name val="ＭＳ 明朝"/>
      <family val="1"/>
    </font>
    <font>
      <u val="single"/>
      <sz val="11"/>
      <name val="ＭＳ Ｐゴシック"/>
      <family val="3"/>
    </font>
    <font>
      <b/>
      <sz val="11"/>
      <color indexed="9"/>
      <name val="HG丸ｺﾞｼｯｸM-PRO"/>
      <family val="3"/>
    </font>
    <font>
      <b/>
      <sz val="11"/>
      <color indexed="9"/>
      <name val="ＭＳ Ｐゴシック"/>
      <family val="3"/>
    </font>
    <font>
      <sz val="11"/>
      <name val="ＭＳ ゴシック"/>
      <family val="3"/>
    </font>
    <font>
      <sz val="28"/>
      <name val="ＭＳ ゴシック"/>
      <family val="3"/>
    </font>
    <font>
      <sz val="14"/>
      <name val="ＭＳ Ｐゴシック"/>
      <family val="3"/>
    </font>
    <font>
      <sz val="16"/>
      <name val="ＭＳ Ｐゴシック"/>
      <family val="3"/>
    </font>
    <font>
      <sz val="14"/>
      <name val="HG丸ｺﾞｼｯｸM-PRO"/>
      <family val="3"/>
    </font>
    <font>
      <sz val="18"/>
      <name val="HG丸ｺﾞｼｯｸM-PRO"/>
      <family val="3"/>
    </font>
    <font>
      <sz val="16"/>
      <name val="HG丸ｺﾞｼｯｸM-PRO"/>
      <family val="3"/>
    </font>
    <font>
      <sz val="12"/>
      <name val="ＭＳ ゴシック"/>
      <family val="3"/>
    </font>
    <font>
      <sz val="12"/>
      <name val="HGｺﾞｼｯｸE"/>
      <family val="3"/>
    </font>
    <font>
      <sz val="12"/>
      <color indexed="10"/>
      <name val="HGｺﾞｼｯｸE"/>
      <family val="3"/>
    </font>
    <font>
      <b/>
      <sz val="12"/>
      <name val="ＭＳ Ｐゴシック"/>
      <family val="3"/>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8"/>
        <bgColor indexed="64"/>
      </patternFill>
    </fill>
  </fills>
  <borders count="3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style="thin"/>
      <top style="thin"/>
      <bottom style="thin"/>
    </border>
    <border>
      <left style="double"/>
      <right>
        <color indexed="63"/>
      </right>
      <top style="thin"/>
      <bottom style="thin"/>
    </border>
    <border>
      <left style="double"/>
      <right style="thin"/>
      <top style="thin"/>
      <bottom>
        <color indexed="63"/>
      </bottom>
    </border>
    <border>
      <left style="medium"/>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style="thin"/>
      <right>
        <color indexed="63"/>
      </right>
      <top style="thin"/>
      <bottom style="double"/>
    </border>
    <border>
      <left style="thin"/>
      <right style="thin"/>
      <top>
        <color indexed="63"/>
      </top>
      <bottom style="double"/>
    </border>
    <border diagonalDown="1">
      <left style="double"/>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double"/>
      <right>
        <color indexed="63"/>
      </right>
      <top style="thin"/>
      <bottom>
        <color indexed="63"/>
      </bottom>
      <diagonal style="thin"/>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horizontal="center"/>
      <protection/>
    </xf>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7" fillId="0" borderId="0">
      <alignment/>
      <protection/>
    </xf>
    <xf numFmtId="0" fontId="23" fillId="0" borderId="0">
      <alignment/>
      <protection/>
    </xf>
    <xf numFmtId="0" fontId="12" fillId="0" borderId="0" applyNumberFormat="0" applyFill="0" applyBorder="0" applyAlignment="0" applyProtection="0"/>
    <xf numFmtId="0" fontId="21" fillId="0" borderId="0">
      <alignment/>
      <protection/>
    </xf>
  </cellStyleXfs>
  <cellXfs count="261">
    <xf numFmtId="0" fontId="0" fillId="0" borderId="0" xfId="0" applyAlignment="1">
      <alignment/>
    </xf>
    <xf numFmtId="0" fontId="0" fillId="0" borderId="0" xfId="0" applyFill="1" applyBorder="1" applyAlignment="1">
      <alignment horizontal="center" vertical="center" shrinkToFit="1"/>
    </xf>
    <xf numFmtId="0" fontId="0" fillId="0" borderId="0" xfId="0" applyFill="1" applyAlignment="1">
      <alignment shrinkToFit="1"/>
    </xf>
    <xf numFmtId="0" fontId="0" fillId="0" borderId="0" xfId="0" applyFont="1" applyFill="1" applyBorder="1" applyAlignment="1">
      <alignment horizontal="center" vertical="center" shrinkToFit="1"/>
    </xf>
    <xf numFmtId="0" fontId="0" fillId="0" borderId="0" xfId="0" applyFill="1" applyBorder="1" applyAlignment="1" quotePrefix="1">
      <alignment horizontal="center" vertical="center" shrinkToFit="1"/>
    </xf>
    <xf numFmtId="0" fontId="3" fillId="0" borderId="0" xfId="0" applyFont="1" applyFill="1" applyBorder="1" applyAlignment="1">
      <alignment horizontal="left" vertical="center"/>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6" fillId="0" borderId="0" xfId="0" applyFont="1" applyFill="1" applyBorder="1" applyAlignment="1">
      <alignment vertical="center" shrinkToFit="1"/>
    </xf>
    <xf numFmtId="14" fontId="6" fillId="0" borderId="0" xfId="0" applyNumberFormat="1" applyFont="1" applyFill="1" applyBorder="1" applyAlignment="1">
      <alignment horizontal="center" vertical="center"/>
    </xf>
    <xf numFmtId="0" fontId="8" fillId="0" borderId="0" xfId="0" applyFont="1" applyFill="1" applyBorder="1" applyAlignment="1">
      <alignment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ont="1" applyFill="1" applyBorder="1" applyAlignment="1">
      <alignment horizontal="left" vertical="center" shrinkToFit="1"/>
    </xf>
    <xf numFmtId="0" fontId="0" fillId="0" borderId="10" xfId="35" applyFont="1" applyFill="1" applyBorder="1" applyAlignment="1">
      <alignment horizontal="left" vertical="center" shrinkToFit="1"/>
      <protection/>
    </xf>
    <xf numFmtId="0" fontId="0" fillId="0" borderId="11" xfId="35" applyFont="1" applyFill="1" applyBorder="1" applyAlignment="1">
      <alignment vertical="center" shrinkToFit="1"/>
      <protection/>
    </xf>
    <xf numFmtId="0" fontId="0" fillId="0" borderId="10" xfId="35" applyFont="1" applyFill="1" applyBorder="1" applyAlignment="1">
      <alignment shrinkToFit="1"/>
      <protection/>
    </xf>
    <xf numFmtId="0" fontId="0" fillId="0" borderId="11" xfId="0" applyFont="1" applyFill="1" applyBorder="1" applyAlignment="1">
      <alignment vertical="center" shrinkToFit="1"/>
    </xf>
    <xf numFmtId="0" fontId="0" fillId="0" borderId="0" xfId="35" applyFont="1" applyFill="1">
      <alignment/>
      <protection/>
    </xf>
    <xf numFmtId="0" fontId="0" fillId="0" borderId="10" xfId="0" applyFont="1" applyFill="1" applyBorder="1" applyAlignment="1">
      <alignment vertical="center" shrinkToFit="1"/>
    </xf>
    <xf numFmtId="0" fontId="0" fillId="0" borderId="10" xfId="35" applyFont="1" applyFill="1" applyBorder="1" applyAlignment="1">
      <alignment vertical="center" shrinkToFit="1"/>
      <protection/>
    </xf>
    <xf numFmtId="0" fontId="0" fillId="0" borderId="0" xfId="0" applyFill="1" applyAlignment="1">
      <alignment/>
    </xf>
    <xf numFmtId="0" fontId="2" fillId="0" borderId="0" xfId="0" applyFont="1" applyFill="1" applyAlignment="1">
      <alignment/>
    </xf>
    <xf numFmtId="0" fontId="0" fillId="0" borderId="0" xfId="0" applyFill="1" applyAlignment="1">
      <alignment horizontal="center" shrinkToFit="1"/>
    </xf>
    <xf numFmtId="14" fontId="0" fillId="0" borderId="0" xfId="0" applyNumberFormat="1" applyFill="1" applyAlignment="1">
      <alignment horizontal="center"/>
    </xf>
    <xf numFmtId="14" fontId="0" fillId="0" borderId="0" xfId="0" applyNumberFormat="1" applyFill="1" applyAlignment="1">
      <alignment horizontal="center" shrinkToFit="1"/>
    </xf>
    <xf numFmtId="0" fontId="0" fillId="0" borderId="0" xfId="0" applyFill="1" applyAlignment="1">
      <alignment horizontal="center"/>
    </xf>
    <xf numFmtId="0" fontId="0" fillId="0" borderId="10" xfId="35" applyFont="1" applyFill="1" applyBorder="1" applyAlignment="1">
      <alignment horizontal="center" vertical="center" shrinkToFit="1"/>
      <protection/>
    </xf>
    <xf numFmtId="0" fontId="0" fillId="0" borderId="8" xfId="35" applyFont="1" applyFill="1" applyBorder="1" applyAlignment="1">
      <alignment horizontal="center" vertical="center" shrinkToFit="1"/>
      <protection/>
    </xf>
    <xf numFmtId="0" fontId="0" fillId="0" borderId="10" xfId="35" applyFont="1" applyFill="1" applyBorder="1" applyAlignment="1">
      <alignment horizontal="left" shrinkToFit="1"/>
      <protection/>
    </xf>
    <xf numFmtId="0" fontId="0" fillId="0" borderId="11" xfId="35" applyFont="1" applyFill="1" applyBorder="1" applyAlignment="1">
      <alignment shrinkToFit="1"/>
      <protection/>
    </xf>
    <xf numFmtId="14" fontId="0" fillId="0" borderId="0" xfId="0" applyNumberFormat="1" applyFill="1" applyAlignment="1">
      <alignment/>
    </xf>
    <xf numFmtId="0" fontId="0" fillId="0" borderId="0" xfId="0" applyFill="1" applyBorder="1" applyAlignment="1">
      <alignment/>
    </xf>
    <xf numFmtId="0" fontId="0" fillId="0" borderId="0" xfId="0" applyFill="1" applyAlignment="1">
      <alignment horizontal="left"/>
    </xf>
    <xf numFmtId="0" fontId="0" fillId="0" borderId="0" xfId="35" applyFont="1" applyFill="1" applyBorder="1" applyAlignment="1">
      <alignment shrinkToFit="1"/>
      <protection/>
    </xf>
    <xf numFmtId="0" fontId="0" fillId="0" borderId="0" xfId="0" applyFill="1" applyAlignment="1">
      <alignment/>
    </xf>
    <xf numFmtId="0" fontId="13" fillId="0" borderId="10" xfId="0" applyFont="1" applyFill="1" applyBorder="1" applyAlignment="1">
      <alignment horizontal="left" shrinkToFit="1"/>
    </xf>
    <xf numFmtId="0" fontId="13" fillId="0" borderId="10" xfId="0" applyFont="1" applyFill="1" applyBorder="1" applyAlignment="1">
      <alignment horizontal="center" shrinkToFit="1"/>
    </xf>
    <xf numFmtId="0" fontId="0" fillId="0" borderId="0" xfId="0" applyFill="1" applyAlignment="1">
      <alignment horizontal="left" shrinkToFit="1"/>
    </xf>
    <xf numFmtId="14" fontId="8" fillId="0" borderId="0"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shrinkToFit="1"/>
    </xf>
    <xf numFmtId="0" fontId="0" fillId="0" borderId="0" xfId="0" applyFont="1" applyFill="1" applyAlignment="1">
      <alignment shrinkToFit="1"/>
    </xf>
    <xf numFmtId="0" fontId="0" fillId="0" borderId="0" xfId="35" applyFont="1" applyFill="1" applyBorder="1" applyAlignment="1">
      <alignment horizontal="left" shrinkToFit="1"/>
      <protection/>
    </xf>
    <xf numFmtId="0" fontId="0" fillId="0" borderId="0" xfId="0" applyNumberForma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7" xfId="0" applyFont="1" applyFill="1" applyBorder="1" applyAlignment="1">
      <alignment vertical="center" shrinkToFit="1"/>
    </xf>
    <xf numFmtId="0" fontId="0" fillId="0" borderId="11" xfId="0" applyFont="1" applyFill="1" applyBorder="1" applyAlignment="1">
      <alignment horizontal="center" vertical="center" shrinkToFit="1"/>
    </xf>
    <xf numFmtId="0" fontId="0" fillId="0" borderId="10" xfId="0" applyFill="1" applyBorder="1" applyAlignment="1">
      <alignment horizontal="center" vertical="center"/>
    </xf>
    <xf numFmtId="0" fontId="0" fillId="0" borderId="7" xfId="0" applyNumberForma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0" xfId="0" applyFont="1" applyFill="1" applyBorder="1" applyAlignment="1">
      <alignment vertical="center" shrinkToFit="1"/>
    </xf>
    <xf numFmtId="0" fontId="0" fillId="0" borderId="14" xfId="0" applyNumberFormat="1" applyFill="1" applyBorder="1" applyAlignment="1">
      <alignment horizontal="center" vertical="center" shrinkToFit="1"/>
    </xf>
    <xf numFmtId="0" fontId="0" fillId="0" borderId="11" xfId="0" applyNumberFormat="1" applyFill="1" applyBorder="1" applyAlignment="1">
      <alignment horizontal="center" vertical="center" shrinkToFit="1"/>
    </xf>
    <xf numFmtId="0" fontId="0" fillId="0" borderId="10" xfId="0" applyNumberForma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15" xfId="0" applyFill="1" applyBorder="1" applyAlignment="1">
      <alignment horizontal="center" vertical="center" shrinkToFit="1"/>
    </xf>
    <xf numFmtId="0" fontId="4" fillId="0" borderId="0" xfId="32" applyFont="1" applyFill="1" applyAlignment="1">
      <alignment horizontal="center"/>
      <protection/>
    </xf>
    <xf numFmtId="0" fontId="4" fillId="0" borderId="0" xfId="32" applyFont="1" applyFill="1">
      <alignment/>
      <protection/>
    </xf>
    <xf numFmtId="0" fontId="4" fillId="0" borderId="16" xfId="32" applyFont="1" applyFill="1" applyBorder="1">
      <alignment/>
      <protection/>
    </xf>
    <xf numFmtId="0" fontId="7" fillId="0" borderId="10" xfId="32" applyFont="1" applyFill="1" applyBorder="1" applyAlignment="1">
      <alignment horizontal="center"/>
      <protection/>
    </xf>
    <xf numFmtId="0" fontId="0" fillId="0" borderId="0" xfId="34" applyFont="1">
      <alignment/>
      <protection/>
    </xf>
    <xf numFmtId="0" fontId="4" fillId="0" borderId="17" xfId="32" applyFont="1" applyFill="1" applyBorder="1" applyAlignment="1">
      <alignment horizontal="right"/>
      <protection/>
    </xf>
    <xf numFmtId="0" fontId="4" fillId="0" borderId="10" xfId="32" applyFont="1" applyFill="1" applyBorder="1" applyAlignment="1">
      <alignment horizontal="center"/>
      <protection/>
    </xf>
    <xf numFmtId="0" fontId="4" fillId="0" borderId="18" xfId="32" applyFont="1" applyFill="1" applyBorder="1">
      <alignment/>
      <protection/>
    </xf>
    <xf numFmtId="20" fontId="4" fillId="0" borderId="18" xfId="32" applyNumberFormat="1" applyFont="1" applyFill="1" applyBorder="1">
      <alignment/>
      <protection/>
    </xf>
    <xf numFmtId="0" fontId="4" fillId="0" borderId="8" xfId="32" applyFont="1" applyFill="1" applyBorder="1" applyAlignment="1">
      <alignment horizontal="center"/>
      <protection/>
    </xf>
    <xf numFmtId="0" fontId="4" fillId="0" borderId="0" xfId="32" applyFont="1" applyFill="1" applyAlignment="1">
      <alignment horizontal="center" vertical="center"/>
      <protection/>
    </xf>
    <xf numFmtId="0" fontId="4" fillId="0" borderId="11" xfId="32" applyFont="1" applyFill="1" applyBorder="1" applyAlignment="1">
      <alignment horizontal="center"/>
      <protection/>
    </xf>
    <xf numFmtId="0" fontId="4" fillId="0" borderId="13" xfId="32" applyFont="1" applyFill="1" applyBorder="1" applyAlignment="1">
      <alignment horizontal="center"/>
      <protection/>
    </xf>
    <xf numFmtId="0" fontId="4" fillId="0" borderId="0" xfId="32" applyFont="1" applyFill="1" applyBorder="1" applyAlignment="1">
      <alignment horizontal="center"/>
      <protection/>
    </xf>
    <xf numFmtId="20" fontId="4" fillId="0" borderId="19" xfId="32" applyNumberFormat="1" applyFont="1" applyFill="1" applyBorder="1">
      <alignment/>
      <protection/>
    </xf>
    <xf numFmtId="0" fontId="4" fillId="0" borderId="0" xfId="32" applyFont="1" applyFill="1" applyBorder="1">
      <alignment/>
      <protection/>
    </xf>
    <xf numFmtId="20" fontId="4" fillId="0" borderId="0" xfId="32" applyNumberFormat="1" applyFont="1" applyFill="1" applyBorder="1">
      <alignment/>
      <protection/>
    </xf>
    <xf numFmtId="0" fontId="22" fillId="0" borderId="0" xfId="32" applyFont="1" applyFill="1" applyBorder="1" applyAlignment="1">
      <alignment horizontal="center"/>
      <protection/>
    </xf>
    <xf numFmtId="0" fontId="0" fillId="0" borderId="0" xfId="34">
      <alignment/>
      <protection/>
    </xf>
    <xf numFmtId="0" fontId="26" fillId="0" borderId="0" xfId="34" applyFont="1" applyBorder="1" applyAlignment="1">
      <alignment horizontal="left" vertical="center"/>
      <protection/>
    </xf>
    <xf numFmtId="0" fontId="23" fillId="0" borderId="0" xfId="37">
      <alignment/>
      <protection/>
    </xf>
    <xf numFmtId="0" fontId="24" fillId="0" borderId="0" xfId="34" applyFont="1" applyAlignment="1">
      <alignment/>
      <protection/>
    </xf>
    <xf numFmtId="0" fontId="4" fillId="0" borderId="0" xfId="0" applyFont="1" applyFill="1" applyBorder="1" applyAlignment="1">
      <alignment horizontal="center" vertical="center" shrinkToFit="1"/>
    </xf>
    <xf numFmtId="0" fontId="29" fillId="0" borderId="0" xfId="34" applyFont="1">
      <alignment/>
      <protection/>
    </xf>
    <xf numFmtId="0" fontId="28" fillId="0" borderId="0" xfId="34" applyFont="1" applyBorder="1" applyAlignment="1">
      <alignment horizontal="left"/>
      <protection/>
    </xf>
    <xf numFmtId="0" fontId="30" fillId="0" borderId="0" xfId="34" applyFont="1" applyBorder="1" applyAlignment="1">
      <alignment horizontal="center" vertical="center"/>
      <protection/>
    </xf>
    <xf numFmtId="0" fontId="0" fillId="0" borderId="0" xfId="34" applyAlignment="1">
      <alignment/>
      <protection/>
    </xf>
    <xf numFmtId="0" fontId="4" fillId="2" borderId="10" xfId="32" applyFont="1" applyFill="1" applyBorder="1" applyAlignment="1">
      <alignment horizontal="center"/>
      <protection/>
    </xf>
    <xf numFmtId="0" fontId="4" fillId="0" borderId="9" xfId="32" applyFont="1" applyFill="1" applyBorder="1" applyAlignment="1">
      <alignment horizontal="center"/>
      <protection/>
    </xf>
    <xf numFmtId="0" fontId="4" fillId="0" borderId="20" xfId="32" applyFont="1" applyFill="1" applyBorder="1" applyAlignment="1">
      <alignment horizontal="center"/>
      <protection/>
    </xf>
    <xf numFmtId="0" fontId="4" fillId="0" borderId="21" xfId="32" applyFont="1" applyFill="1" applyBorder="1" applyAlignment="1">
      <alignment horizontal="center"/>
      <protection/>
    </xf>
    <xf numFmtId="0" fontId="4" fillId="0" borderId="21" xfId="32" applyFont="1" applyFill="1" applyBorder="1">
      <alignment/>
      <protection/>
    </xf>
    <xf numFmtId="0" fontId="4" fillId="0" borderId="22" xfId="32" applyFont="1" applyFill="1" applyBorder="1" applyAlignment="1">
      <alignment horizontal="center"/>
      <protection/>
    </xf>
    <xf numFmtId="0" fontId="4" fillId="0" borderId="10" xfId="32" applyFont="1" applyFill="1" applyBorder="1">
      <alignment/>
      <protection/>
    </xf>
    <xf numFmtId="0" fontId="4" fillId="0" borderId="23" xfId="32" applyFont="1" applyFill="1" applyBorder="1" applyAlignment="1">
      <alignment horizontal="center"/>
      <protection/>
    </xf>
    <xf numFmtId="0" fontId="4" fillId="0" borderId="24" xfId="32" applyFont="1" applyFill="1" applyBorder="1" applyAlignment="1">
      <alignment horizontal="center"/>
      <protection/>
    </xf>
    <xf numFmtId="20" fontId="4" fillId="0" borderId="18" xfId="32" applyNumberFormat="1" applyFont="1" applyFill="1" applyBorder="1" applyAlignment="1">
      <alignment horizontal="right"/>
      <protection/>
    </xf>
    <xf numFmtId="0" fontId="4" fillId="2" borderId="9" xfId="32" applyFont="1" applyFill="1" applyBorder="1" applyAlignment="1">
      <alignment horizontal="center"/>
      <protection/>
    </xf>
    <xf numFmtId="0" fontId="4" fillId="3" borderId="10" xfId="32" applyFont="1" applyFill="1" applyBorder="1" applyAlignment="1">
      <alignment horizontal="center"/>
      <protection/>
    </xf>
    <xf numFmtId="0" fontId="0" fillId="0" borderId="0" xfId="35" applyFont="1" applyFill="1" applyBorder="1" applyAlignment="1">
      <alignment horizontal="center" shrinkToFit="1"/>
      <protection/>
    </xf>
    <xf numFmtId="0" fontId="0" fillId="2" borderId="0" xfId="0" applyFill="1" applyAlignment="1">
      <alignment/>
    </xf>
    <xf numFmtId="0" fontId="0" fillId="2" borderId="0" xfId="0" applyFill="1" applyAlignment="1">
      <alignment shrinkToFit="1"/>
    </xf>
    <xf numFmtId="0" fontId="0" fillId="0" borderId="10" xfId="0" applyFont="1" applyFill="1" applyBorder="1" applyAlignment="1">
      <alignment horizontal="left" vertical="center"/>
    </xf>
    <xf numFmtId="0" fontId="0" fillId="0" borderId="10" xfId="35" applyFont="1" applyBorder="1" applyAlignment="1">
      <alignment horizontal="left" vertical="center"/>
      <protection/>
    </xf>
    <xf numFmtId="0" fontId="0" fillId="0" borderId="11" xfId="35" applyFont="1" applyBorder="1" applyAlignment="1">
      <alignment horizontal="left" vertical="center"/>
      <protection/>
    </xf>
    <xf numFmtId="0" fontId="0" fillId="0" borderId="0" xfId="35" applyFont="1" applyBorder="1" applyAlignment="1">
      <alignment horizontal="left" vertical="center"/>
      <protection/>
    </xf>
    <xf numFmtId="0" fontId="0" fillId="0" borderId="10" xfId="35" applyFont="1" applyBorder="1" applyAlignment="1">
      <alignment horizontal="left"/>
      <protection/>
    </xf>
    <xf numFmtId="0" fontId="13" fillId="0" borderId="10" xfId="0" applyFont="1" applyBorder="1" applyAlignment="1">
      <alignment horizontal="left" vertical="center"/>
    </xf>
    <xf numFmtId="0" fontId="0" fillId="0" borderId="10" xfId="0" applyFont="1" applyBorder="1" applyAlignment="1">
      <alignment horizontal="left" wrapText="1"/>
    </xf>
    <xf numFmtId="0" fontId="0" fillId="0" borderId="10" xfId="35" applyFont="1" applyBorder="1" applyAlignment="1">
      <alignment horizontal="left" vertical="center" shrinkToFit="1"/>
      <protection/>
    </xf>
    <xf numFmtId="0" fontId="0" fillId="0" borderId="10" xfId="0" applyFont="1" applyBorder="1" applyAlignment="1">
      <alignment horizontal="left" vertical="center" shrinkToFit="1"/>
    </xf>
    <xf numFmtId="0" fontId="0" fillId="0" borderId="10" xfId="35" applyFont="1" applyBorder="1" applyAlignment="1">
      <alignment horizontal="left" shrinkToFit="1"/>
      <protection/>
    </xf>
    <xf numFmtId="0" fontId="0" fillId="0" borderId="10" xfId="0" applyFont="1" applyBorder="1" applyAlignment="1">
      <alignment horizontal="left" shrinkToFit="1"/>
    </xf>
    <xf numFmtId="0" fontId="0" fillId="0" borderId="0" xfId="35" applyFont="1" applyBorder="1" applyAlignment="1">
      <alignment horizontal="left" vertical="center" shrinkToFit="1"/>
      <protection/>
    </xf>
    <xf numFmtId="0" fontId="32" fillId="4" borderId="10" xfId="0" applyFont="1" applyFill="1" applyBorder="1" applyAlignment="1">
      <alignment horizontal="centerContinuous" vertical="center"/>
    </xf>
    <xf numFmtId="0" fontId="33" fillId="4" borderId="10" xfId="35" applyFont="1" applyFill="1" applyBorder="1" applyAlignment="1">
      <alignment horizontal="centerContinuous" shrinkToFit="1"/>
      <protection/>
    </xf>
    <xf numFmtId="0" fontId="0" fillId="0" borderId="10" xfId="0" applyFill="1" applyBorder="1" applyAlignment="1">
      <alignment horizontal="left" vertical="center" wrapText="1"/>
    </xf>
    <xf numFmtId="0" fontId="23" fillId="0" borderId="10" xfId="0" applyFont="1" applyFill="1" applyBorder="1" applyAlignment="1">
      <alignment horizontal="left" shrinkToFit="1"/>
    </xf>
    <xf numFmtId="14" fontId="0" fillId="0" borderId="10" xfId="35" applyNumberFormat="1" applyFont="1" applyBorder="1" applyAlignment="1">
      <alignment horizontal="right" vertical="center" shrinkToFit="1"/>
      <protection/>
    </xf>
    <xf numFmtId="186" fontId="0" fillId="0" borderId="10" xfId="0" applyNumberFormat="1" applyFont="1" applyBorder="1" applyAlignment="1">
      <alignment horizontal="right" vertical="center" shrinkToFit="1"/>
    </xf>
    <xf numFmtId="0" fontId="0" fillId="0" borderId="10" xfId="0" applyFont="1" applyBorder="1" applyAlignment="1">
      <alignment horizontal="right" shrinkToFit="1"/>
    </xf>
    <xf numFmtId="14" fontId="0" fillId="0" borderId="10" xfId="0" applyNumberFormat="1" applyFont="1" applyBorder="1" applyAlignment="1">
      <alignment horizontal="right" shrinkToFit="1"/>
    </xf>
    <xf numFmtId="14" fontId="0" fillId="0" borderId="0" xfId="35" applyNumberFormat="1" applyFont="1" applyBorder="1" applyAlignment="1">
      <alignment horizontal="right" vertical="center" shrinkToFit="1"/>
      <protection/>
    </xf>
    <xf numFmtId="14" fontId="33" fillId="4" borderId="10" xfId="35" applyNumberFormat="1" applyFont="1" applyFill="1" applyBorder="1" applyAlignment="1">
      <alignment horizontal="centerContinuous" vertical="center"/>
      <protection/>
    </xf>
    <xf numFmtId="0" fontId="0" fillId="0" borderId="10" xfId="35" applyFont="1" applyBorder="1" applyAlignment="1">
      <alignment horizontal="right" vertical="center" shrinkToFit="1"/>
      <protection/>
    </xf>
    <xf numFmtId="186" fontId="28" fillId="0" borderId="10" xfId="36" applyNumberFormat="1" applyFont="1" applyBorder="1" applyAlignment="1" applyProtection="1">
      <alignment horizontal="right" vertical="center" shrinkToFit="1"/>
      <protection locked="0"/>
    </xf>
    <xf numFmtId="14" fontId="0" fillId="0" borderId="10" xfId="35" applyNumberFormat="1" applyFont="1" applyBorder="1" applyAlignment="1">
      <alignment horizontal="right" shrinkToFit="1"/>
      <protection/>
    </xf>
    <xf numFmtId="14" fontId="28" fillId="0" borderId="10" xfId="36" applyNumberFormat="1" applyFont="1" applyBorder="1" applyAlignment="1" applyProtection="1">
      <alignment horizontal="right" vertical="center" shrinkToFit="1"/>
      <protection locked="0"/>
    </xf>
    <xf numFmtId="0" fontId="6" fillId="0" borderId="10" xfId="0" applyFont="1" applyFill="1" applyBorder="1" applyAlignment="1">
      <alignment/>
    </xf>
    <xf numFmtId="0" fontId="0" fillId="0" borderId="10" xfId="35" applyFont="1" applyBorder="1">
      <alignment/>
      <protection/>
    </xf>
    <xf numFmtId="0" fontId="0" fillId="0" borderId="0" xfId="35" applyFont="1" applyBorder="1">
      <alignment/>
      <protection/>
    </xf>
    <xf numFmtId="0" fontId="33" fillId="4" borderId="10" xfId="35" applyFont="1" applyFill="1" applyBorder="1">
      <alignment/>
      <protection/>
    </xf>
    <xf numFmtId="0" fontId="0" fillId="0" borderId="10" xfId="35" applyFont="1" applyBorder="1" applyAlignment="1">
      <alignment horizontal="right" vertical="center"/>
      <protection/>
    </xf>
    <xf numFmtId="0" fontId="0" fillId="0" borderId="10" xfId="30" applyFont="1" applyFill="1" applyBorder="1" applyAlignment="1">
      <alignment horizontal="right" vertical="center" shrinkToFit="1"/>
      <protection/>
    </xf>
    <xf numFmtId="0" fontId="0" fillId="0" borderId="0" xfId="35" applyFont="1" applyBorder="1" applyAlignment="1">
      <alignment horizontal="right" vertical="center"/>
      <protection/>
    </xf>
    <xf numFmtId="0" fontId="33" fillId="4" borderId="10" xfId="35" applyFont="1" applyFill="1" applyBorder="1" applyAlignment="1">
      <alignment horizontal="centerContinuous" vertical="center"/>
      <protection/>
    </xf>
    <xf numFmtId="0" fontId="0" fillId="0" borderId="10" xfId="35" applyFont="1" applyBorder="1" applyAlignment="1">
      <alignment horizontal="center" vertical="center"/>
      <protection/>
    </xf>
    <xf numFmtId="0" fontId="0" fillId="0" borderId="10" xfId="0" applyFont="1" applyBorder="1" applyAlignment="1">
      <alignment horizontal="right" wrapText="1"/>
    </xf>
    <xf numFmtId="0" fontId="0" fillId="0" borderId="10" xfId="35" applyFont="1" applyBorder="1" applyAlignment="1">
      <alignment horizontal="right"/>
      <protection/>
    </xf>
    <xf numFmtId="0" fontId="0" fillId="0" borderId="0" xfId="35" applyFont="1" applyAlignment="1">
      <alignment vertical="center"/>
      <protection/>
    </xf>
    <xf numFmtId="0" fontId="0" fillId="0" borderId="0" xfId="35" applyFont="1" applyAlignment="1">
      <alignment horizontal="right" vertical="center" wrapText="1"/>
      <protection/>
    </xf>
    <xf numFmtId="0" fontId="0" fillId="0" borderId="0" xfId="35" applyFont="1" applyAlignment="1">
      <alignment horizontal="center" vertical="center"/>
      <protection/>
    </xf>
    <xf numFmtId="0" fontId="0" fillId="0" borderId="0" xfId="35" applyFont="1" applyAlignment="1">
      <alignment horizontal="center" vertical="center" shrinkToFit="1"/>
      <protection/>
    </xf>
    <xf numFmtId="0" fontId="0" fillId="0" borderId="0" xfId="35" applyFont="1">
      <alignment/>
      <protection/>
    </xf>
    <xf numFmtId="0" fontId="0" fillId="0" borderId="0" xfId="34" applyAlignment="1">
      <alignment shrinkToFit="1"/>
      <protection/>
    </xf>
    <xf numFmtId="0" fontId="0" fillId="0" borderId="4" xfId="35" applyFont="1" applyBorder="1" applyAlignment="1">
      <alignment vertical="center"/>
      <protection/>
    </xf>
    <xf numFmtId="0" fontId="0" fillId="0" borderId="4" xfId="35" applyFont="1" applyBorder="1" applyAlignment="1">
      <alignment horizontal="left" vertical="center"/>
      <protection/>
    </xf>
    <xf numFmtId="0" fontId="0" fillId="0" borderId="4" xfId="35" applyFont="1" applyBorder="1" applyAlignment="1">
      <alignment horizontal="right" vertical="center"/>
      <protection/>
    </xf>
    <xf numFmtId="0" fontId="0" fillId="0" borderId="4" xfId="35" applyFont="1" applyBorder="1" applyAlignment="1">
      <alignment horizontal="center" vertical="center"/>
      <protection/>
    </xf>
    <xf numFmtId="0" fontId="0" fillId="0" borderId="0" xfId="35" applyFont="1" applyBorder="1" applyAlignment="1">
      <alignment horizontal="center" vertical="center" shrinkToFit="1"/>
      <protection/>
    </xf>
    <xf numFmtId="0" fontId="0" fillId="0" borderId="11" xfId="35" applyFont="1" applyBorder="1" applyAlignment="1">
      <alignment horizontal="center" vertical="center"/>
      <protection/>
    </xf>
    <xf numFmtId="0" fontId="0" fillId="0" borderId="7" xfId="35" applyFont="1" applyBorder="1" applyAlignment="1">
      <alignment horizontal="center" vertical="center"/>
      <protection/>
    </xf>
    <xf numFmtId="20" fontId="0" fillId="0" borderId="10" xfId="35" applyNumberFormat="1" applyFont="1" applyBorder="1" applyAlignment="1">
      <alignment horizontal="right" vertical="center"/>
      <protection/>
    </xf>
    <xf numFmtId="0" fontId="0" fillId="0" borderId="11" xfId="35" applyFont="1" applyBorder="1" applyAlignment="1">
      <alignment shrinkToFit="1"/>
      <protection/>
    </xf>
    <xf numFmtId="0" fontId="0" fillId="0" borderId="8" xfId="35" applyFont="1" applyBorder="1" applyAlignment="1">
      <alignment horizontal="left" vertical="center" wrapText="1"/>
      <protection/>
    </xf>
    <xf numFmtId="0" fontId="0" fillId="0" borderId="11" xfId="35" applyFont="1" applyBorder="1">
      <alignment/>
      <protection/>
    </xf>
    <xf numFmtId="0" fontId="0" fillId="0" borderId="11" xfId="35" applyFont="1" applyBorder="1" applyAlignment="1">
      <alignment horizontal="left" vertical="center" shrinkToFit="1"/>
      <protection/>
    </xf>
    <xf numFmtId="0" fontId="0" fillId="0" borderId="2" xfId="35" applyFont="1" applyBorder="1">
      <alignment/>
      <protection/>
    </xf>
    <xf numFmtId="0" fontId="0" fillId="0" borderId="0" xfId="35" applyFont="1" applyAlignment="1">
      <alignment horizontal="right"/>
      <protection/>
    </xf>
    <xf numFmtId="0" fontId="0" fillId="0" borderId="0" xfId="35" applyFont="1" applyAlignment="1">
      <alignment horizontal="left"/>
      <protection/>
    </xf>
    <xf numFmtId="0" fontId="0" fillId="0" borderId="0" xfId="35" applyFont="1" applyAlignment="1">
      <alignment horizontal="left" shrinkToFit="1"/>
      <protection/>
    </xf>
    <xf numFmtId="0" fontId="0" fillId="0" borderId="0" xfId="35" applyFont="1" applyAlignment="1">
      <alignment horizontal="center"/>
      <protection/>
    </xf>
    <xf numFmtId="0" fontId="27" fillId="0" borderId="0" xfId="34" applyFont="1" applyBorder="1" applyAlignment="1">
      <alignment horizontal="left" vertical="center"/>
      <protection/>
    </xf>
    <xf numFmtId="0" fontId="0" fillId="0" borderId="0" xfId="34" applyBorder="1" applyAlignment="1">
      <alignment/>
      <protection/>
    </xf>
    <xf numFmtId="0" fontId="23" fillId="0" borderId="0" xfId="37" applyAlignment="1">
      <alignment/>
      <protection/>
    </xf>
    <xf numFmtId="0" fontId="30" fillId="0" borderId="0" xfId="34" applyFont="1" applyBorder="1" applyAlignment="1">
      <alignment horizontal="left" vertical="center"/>
      <protection/>
    </xf>
    <xf numFmtId="0" fontId="10" fillId="0" borderId="0" xfId="34" applyFont="1" applyBorder="1" applyAlignment="1">
      <alignment/>
      <protection/>
    </xf>
    <xf numFmtId="0" fontId="10" fillId="0" borderId="0" xfId="34" applyFont="1" applyAlignment="1">
      <alignment/>
      <protection/>
    </xf>
    <xf numFmtId="0" fontId="23" fillId="0" borderId="0" xfId="37" applyBorder="1" applyAlignment="1">
      <alignment/>
      <protection/>
    </xf>
    <xf numFmtId="0" fontId="23" fillId="0" borderId="0" xfId="37" applyFont="1" applyBorder="1" applyAlignment="1">
      <alignment/>
      <protection/>
    </xf>
    <xf numFmtId="49" fontId="0" fillId="0" borderId="0" xfId="34" applyNumberFormat="1" applyFont="1" applyBorder="1" applyAlignment="1">
      <alignment horizontal="left" vertical="center"/>
      <protection/>
    </xf>
    <xf numFmtId="0" fontId="0" fillId="0" borderId="0" xfId="34" applyFont="1" applyBorder="1" applyAlignment="1">
      <alignment/>
      <protection/>
    </xf>
    <xf numFmtId="49" fontId="34" fillId="0" borderId="0" xfId="34" applyNumberFormat="1" applyFont="1" applyBorder="1" applyAlignment="1">
      <alignment horizontal="left" vertical="center"/>
      <protection/>
    </xf>
    <xf numFmtId="0" fontId="0" fillId="0" borderId="0" xfId="34" applyFont="1" applyAlignment="1">
      <alignment/>
      <protection/>
    </xf>
    <xf numFmtId="49" fontId="0" fillId="0" borderId="0" xfId="34" applyNumberFormat="1" applyFont="1" applyBorder="1" applyAlignment="1">
      <alignment horizontal="left"/>
      <protection/>
    </xf>
    <xf numFmtId="49" fontId="31" fillId="0" borderId="0" xfId="34" applyNumberFormat="1" applyFont="1" applyBorder="1" applyAlignment="1">
      <alignment horizontal="left"/>
      <protection/>
    </xf>
    <xf numFmtId="0" fontId="0" fillId="0" borderId="0" xfId="34" applyFont="1" applyBorder="1" applyAlignment="1">
      <alignment vertical="center"/>
      <protection/>
    </xf>
    <xf numFmtId="0" fontId="0" fillId="0" borderId="0" xfId="34" applyFont="1" applyAlignment="1">
      <alignment vertical="center"/>
      <protection/>
    </xf>
    <xf numFmtId="49" fontId="0" fillId="0" borderId="0" xfId="34" applyNumberFormat="1" applyFont="1" applyBorder="1" applyAlignment="1">
      <alignment horizontal="right" vertical="center"/>
      <protection/>
    </xf>
    <xf numFmtId="0" fontId="0" fillId="0" borderId="0" xfId="35" applyFont="1" applyBorder="1" applyAlignment="1">
      <alignment horizontal="right"/>
      <protection/>
    </xf>
    <xf numFmtId="0" fontId="0" fillId="0" borderId="0" xfId="35" applyFont="1" applyBorder="1" applyAlignment="1">
      <alignment horizontal="left"/>
      <protection/>
    </xf>
    <xf numFmtId="0" fontId="0" fillId="0" borderId="0" xfId="35" applyFont="1" applyBorder="1" applyAlignment="1">
      <alignment horizontal="left" shrinkToFit="1"/>
      <protection/>
    </xf>
    <xf numFmtId="0" fontId="33" fillId="4" borderId="9" xfId="35" applyFont="1" applyFill="1" applyBorder="1" applyAlignment="1">
      <alignment horizontal="centerContinuous" vertical="center"/>
      <protection/>
    </xf>
    <xf numFmtId="0" fontId="0" fillId="0" borderId="10" xfId="0" applyFont="1" applyBorder="1" applyAlignment="1">
      <alignment horizontal="center" wrapText="1"/>
    </xf>
    <xf numFmtId="187" fontId="0" fillId="0" borderId="0" xfId="0" applyNumberFormat="1" applyFill="1" applyBorder="1" applyAlignment="1">
      <alignment horizontal="center" vertical="center" shrinkToFit="1"/>
    </xf>
    <xf numFmtId="187" fontId="0" fillId="0" borderId="0" xfId="0" applyNumberFormat="1" applyBorder="1" applyAlignment="1">
      <alignment horizontal="center" vertical="center" shrinkToFit="1"/>
    </xf>
    <xf numFmtId="0" fontId="0" fillId="2" borderId="0" xfId="0" applyFill="1" applyBorder="1" applyAlignment="1">
      <alignment/>
    </xf>
    <xf numFmtId="0" fontId="0" fillId="0" borderId="10" xfId="0" applyFont="1" applyFill="1" applyBorder="1" applyAlignment="1">
      <alignment horizontal="center" vertical="center" shrinkToFit="1"/>
    </xf>
    <xf numFmtId="0" fontId="0" fillId="0" borderId="4" xfId="0" applyFill="1" applyBorder="1" applyAlignment="1">
      <alignment horizontal="left" vertical="center"/>
    </xf>
    <xf numFmtId="0" fontId="23" fillId="0" borderId="0" xfId="33" applyFont="1" applyFill="1" applyAlignment="1">
      <alignment vertical="center" shrinkToFit="1"/>
      <protection/>
    </xf>
    <xf numFmtId="0" fontId="23" fillId="0" borderId="0" xfId="33" applyFill="1" applyAlignment="1">
      <alignment horizontal="left" vertical="center" shrinkToFit="1"/>
      <protection/>
    </xf>
    <xf numFmtId="0" fontId="0" fillId="0" borderId="4" xfId="0" applyFill="1" applyBorder="1" applyAlignment="1">
      <alignment horizontal="left" vertical="center" shrinkToFit="1"/>
    </xf>
    <xf numFmtId="0" fontId="0" fillId="0" borderId="0" xfId="0" applyFill="1" applyBorder="1" applyAlignment="1">
      <alignment horizontal="left" vertical="center" shrinkToFit="1"/>
    </xf>
    <xf numFmtId="0" fontId="7" fillId="0" borderId="0" xfId="0" applyFont="1" applyFill="1" applyBorder="1" applyAlignment="1">
      <alignment horizontal="left" vertical="center"/>
    </xf>
    <xf numFmtId="0" fontId="39" fillId="0" borderId="0" xfId="33" applyFont="1" applyFill="1" applyAlignment="1">
      <alignment vertical="center" shrinkToFit="1"/>
      <protection/>
    </xf>
    <xf numFmtId="0" fontId="39" fillId="0" borderId="0" xfId="33" applyFont="1" applyFill="1" applyAlignment="1">
      <alignment horizontal="left" vertical="center" shrinkToFit="1"/>
      <protection/>
    </xf>
    <xf numFmtId="0" fontId="4" fillId="0" borderId="0" xfId="0" applyFont="1" applyFill="1" applyBorder="1" applyAlignment="1" quotePrefix="1">
      <alignment horizontal="center" vertical="center" shrinkToFit="1"/>
    </xf>
    <xf numFmtId="0" fontId="4" fillId="0" borderId="0" xfId="0" applyFont="1" applyAlignment="1">
      <alignment/>
    </xf>
    <xf numFmtId="187" fontId="4" fillId="0" borderId="0" xfId="0" applyNumberFormat="1" applyFont="1" applyFill="1" applyBorder="1" applyAlignment="1">
      <alignment horizontal="center" vertical="center" shrinkToFit="1"/>
    </xf>
    <xf numFmtId="0" fontId="4" fillId="0" borderId="0" xfId="0" applyFont="1" applyFill="1" applyBorder="1" applyAlignment="1">
      <alignment horizontal="left" vertical="center"/>
    </xf>
    <xf numFmtId="0" fontId="37" fillId="0"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40" fillId="0" borderId="0" xfId="33" applyFont="1" applyFill="1" applyAlignment="1">
      <alignment vertical="center" shrinkToFit="1"/>
      <protection/>
    </xf>
    <xf numFmtId="0" fontId="40" fillId="0" borderId="0" xfId="33" applyFont="1" applyFill="1" applyAlignment="1">
      <alignment horizontal="left" vertical="center" shrinkToFit="1"/>
      <protection/>
    </xf>
    <xf numFmtId="0" fontId="6" fillId="0" borderId="0" xfId="0" applyFont="1" applyFill="1" applyBorder="1" applyAlignment="1">
      <alignment horizontal="right" vertical="center"/>
    </xf>
    <xf numFmtId="0" fontId="35" fillId="0" borderId="0" xfId="0" applyFont="1" applyAlignment="1">
      <alignment vertical="center"/>
    </xf>
    <xf numFmtId="0" fontId="0" fillId="0" borderId="0" xfId="0" applyAlignment="1">
      <alignment vertical="center"/>
    </xf>
    <xf numFmtId="0" fontId="36" fillId="0" borderId="0" xfId="0" applyFont="1" applyAlignment="1">
      <alignment vertical="center"/>
    </xf>
    <xf numFmtId="0" fontId="21" fillId="0" borderId="0" xfId="0" applyFont="1" applyAlignment="1">
      <alignment vertical="center"/>
    </xf>
    <xf numFmtId="0" fontId="38" fillId="0" borderId="0" xfId="0" applyFont="1" applyAlignment="1">
      <alignment vertical="center"/>
    </xf>
    <xf numFmtId="0" fontId="41" fillId="0" borderId="0" xfId="0" applyFont="1" applyAlignment="1">
      <alignment vertical="center"/>
    </xf>
    <xf numFmtId="0" fontId="6" fillId="0" borderId="0" xfId="0" applyFont="1" applyAlignment="1">
      <alignment vertical="center"/>
    </xf>
    <xf numFmtId="0" fontId="42" fillId="0" borderId="0" xfId="31" applyFont="1" applyAlignment="1">
      <alignment vertical="center"/>
      <protection/>
    </xf>
    <xf numFmtId="0" fontId="42" fillId="0" borderId="0" xfId="0" applyFont="1" applyAlignment="1">
      <alignment vertical="center"/>
    </xf>
    <xf numFmtId="0" fontId="43" fillId="0" borderId="10" xfId="0" applyFont="1" applyBorder="1" applyAlignment="1">
      <alignment vertical="center"/>
    </xf>
    <xf numFmtId="0" fontId="44" fillId="0" borderId="0" xfId="0" applyFont="1" applyAlignment="1">
      <alignment vertical="center"/>
    </xf>
    <xf numFmtId="0" fontId="8" fillId="0" borderId="0" xfId="0" applyFont="1" applyAlignment="1">
      <alignment vertical="center"/>
    </xf>
    <xf numFmtId="0" fontId="44" fillId="0" borderId="8" xfId="0" applyFont="1" applyBorder="1" applyAlignment="1">
      <alignment vertical="center"/>
    </xf>
    <xf numFmtId="0" fontId="6" fillId="0" borderId="22" xfId="0" applyFont="1" applyBorder="1" applyAlignment="1">
      <alignment vertical="center"/>
    </xf>
    <xf numFmtId="0" fontId="6" fillId="0" borderId="9" xfId="0" applyFont="1" applyBorder="1" applyAlignment="1">
      <alignment vertical="center"/>
    </xf>
    <xf numFmtId="0" fontId="23" fillId="0" borderId="0" xfId="33" applyFont="1" applyFill="1" applyAlignment="1">
      <alignment horizontal="left" vertical="center"/>
      <protection/>
    </xf>
    <xf numFmtId="0" fontId="6" fillId="0" borderId="0" xfId="0" applyFont="1" applyFill="1" applyBorder="1" applyAlignment="1">
      <alignment horizontal="left" vertical="center"/>
    </xf>
    <xf numFmtId="187" fontId="0" fillId="0" borderId="13" xfId="0" applyNumberFormat="1" applyBorder="1" applyAlignment="1">
      <alignment horizontal="center" vertical="center" shrinkToFit="1"/>
    </xf>
    <xf numFmtId="0" fontId="0" fillId="0" borderId="25" xfId="0" applyNumberFormat="1" applyFill="1" applyBorder="1" applyAlignment="1">
      <alignment horizontal="center"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13" xfId="0" applyBorder="1" applyAlignment="1">
      <alignment vertical="center" shrinkToFit="1"/>
    </xf>
    <xf numFmtId="0" fontId="24" fillId="0" borderId="0" xfId="34" applyFont="1" applyAlignment="1">
      <alignment horizontal="left"/>
      <protection/>
    </xf>
    <xf numFmtId="0" fontId="0" fillId="0" borderId="0" xfId="34" applyFont="1">
      <alignment/>
      <protection/>
    </xf>
    <xf numFmtId="0" fontId="28" fillId="0" borderId="0" xfId="34" applyFont="1" applyAlignment="1">
      <alignment horizontal="left"/>
      <protection/>
    </xf>
    <xf numFmtId="0" fontId="10" fillId="0" borderId="0" xfId="34" applyFont="1">
      <alignment/>
      <protection/>
    </xf>
    <xf numFmtId="0" fontId="7" fillId="0" borderId="0" xfId="32" applyFont="1" applyFill="1" applyAlignment="1">
      <alignment horizontal="center"/>
      <protection/>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187" fontId="0" fillId="0" borderId="11" xfId="0" applyNumberFormat="1" applyFill="1" applyBorder="1" applyAlignment="1">
      <alignment horizontal="center" vertical="center" shrinkToFit="1"/>
    </xf>
    <xf numFmtId="187" fontId="0" fillId="0" borderId="13" xfId="0" applyNumberFormat="1"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0" xfId="0" applyFill="1" applyBorder="1" applyAlignment="1">
      <alignment horizontal="center" vertical="center" shrinkToFit="1"/>
    </xf>
    <xf numFmtId="20" fontId="0" fillId="0" borderId="0" xfId="0" applyNumberFormat="1" applyFill="1" applyBorder="1" applyAlignment="1">
      <alignment horizontal="center" vertical="center" shrinkToFit="1"/>
    </xf>
    <xf numFmtId="0" fontId="0" fillId="0" borderId="26" xfId="0" applyNumberFormat="1" applyFill="1" applyBorder="1" applyAlignment="1">
      <alignment horizontal="center" vertical="center" shrinkToFit="1"/>
    </xf>
    <xf numFmtId="0" fontId="0" fillId="0" borderId="27" xfId="0" applyNumberFormat="1" applyFill="1" applyBorder="1" applyAlignment="1">
      <alignment horizontal="center" vertical="center" shrinkToFit="1"/>
    </xf>
    <xf numFmtId="0" fontId="0" fillId="0" borderId="14" xfId="0" applyFill="1" applyBorder="1" applyAlignment="1">
      <alignment horizontal="center" vertical="center" shrinkToFit="1"/>
    </xf>
    <xf numFmtId="20" fontId="4"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0" fillId="0" borderId="19" xfId="0" applyFill="1" applyBorder="1" applyAlignment="1">
      <alignment horizontal="center" vertical="center" shrinkToFit="1"/>
    </xf>
  </cellXfs>
  <cellStyles count="2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01.03.31.MTPランキング" xfId="30"/>
    <cellStyle name="標準_06グラスホパー要項" xfId="31"/>
    <cellStyle name="標準_ジュニアサーキットオーダーオブプレー　宮崎_ジュニアリーグ③仮ドロー" xfId="32"/>
    <cellStyle name="標準_ジュニアリーグ③仮ドロー" xfId="33"/>
    <cellStyle name="標準_ジュニアリーグ第3戦　2月10日11日　集合時間・仮ドロー" xfId="34"/>
    <cellStyle name="標準_県ジュニアテニストーナメント要項" xfId="35"/>
    <cellStyle name="標準_県個登録98(一般)" xfId="36"/>
    <cellStyle name="標準_参加人数　試合数" xfId="37"/>
    <cellStyle name="Followed Hyperlink" xfId="38"/>
    <cellStyle name="未定義"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dows\TEMP\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SEAGAIA\Local%20Settings\Temporary%20Internet%20Files\Content.IE5\RDOOPGRI\07&#22269;&#20307;&#24375;&#21270;(&#21069;&#26399;&#12288;&#20206;&#12489;&#12525;&#1254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選手リスト"/>
      <sheetName val="案内"/>
    </sheetNames>
    <sheetDataSet>
      <sheetData sheetId="1">
        <row r="4">
          <cell r="A4" t="str">
            <v>12男</v>
          </cell>
        </row>
        <row r="5">
          <cell r="A5" t="str">
            <v>12男</v>
          </cell>
        </row>
        <row r="6">
          <cell r="A6" t="str">
            <v>12男</v>
          </cell>
        </row>
        <row r="7">
          <cell r="A7" t="str">
            <v>12男</v>
          </cell>
        </row>
        <row r="8">
          <cell r="A8" t="str">
            <v>12男</v>
          </cell>
        </row>
        <row r="9">
          <cell r="A9" t="str">
            <v>12男</v>
          </cell>
        </row>
        <row r="10">
          <cell r="A10" t="str">
            <v>12男</v>
          </cell>
        </row>
        <row r="11">
          <cell r="A11" t="str">
            <v>12男</v>
          </cell>
        </row>
        <row r="12">
          <cell r="A12" t="str">
            <v>12男</v>
          </cell>
        </row>
        <row r="13">
          <cell r="A13" t="str">
            <v>12男</v>
          </cell>
        </row>
        <row r="14">
          <cell r="A14" t="str">
            <v>12男</v>
          </cell>
        </row>
        <row r="15">
          <cell r="A15" t="str">
            <v>12男</v>
          </cell>
        </row>
        <row r="16">
          <cell r="A16" t="str">
            <v>12男</v>
          </cell>
        </row>
        <row r="17">
          <cell r="A17" t="str">
            <v>12男</v>
          </cell>
        </row>
        <row r="19">
          <cell r="A19" t="str">
            <v>13男</v>
          </cell>
        </row>
        <row r="20">
          <cell r="A20" t="str">
            <v>13男</v>
          </cell>
        </row>
        <row r="21">
          <cell r="A21" t="str">
            <v>13男</v>
          </cell>
        </row>
        <row r="22">
          <cell r="A22" t="str">
            <v>13男</v>
          </cell>
        </row>
        <row r="23">
          <cell r="A23" t="str">
            <v>13男</v>
          </cell>
        </row>
        <row r="24">
          <cell r="A24" t="str">
            <v>13男</v>
          </cell>
        </row>
        <row r="25">
          <cell r="A25" t="str">
            <v>13男</v>
          </cell>
        </row>
        <row r="26">
          <cell r="A26" t="str">
            <v>13男</v>
          </cell>
        </row>
        <row r="27">
          <cell r="A27" t="str">
            <v>13男</v>
          </cell>
        </row>
        <row r="30">
          <cell r="A30" t="str">
            <v>平成1９年度　宮崎県国体強化選手選考会（前期　仮ドロー）</v>
          </cell>
        </row>
        <row r="31">
          <cell r="A31" t="str">
            <v>男　　　子</v>
          </cell>
        </row>
        <row r="32">
          <cell r="A32" t="str">
            <v>種　目</v>
          </cell>
        </row>
        <row r="33">
          <cell r="A33" t="str">
            <v>14男</v>
          </cell>
        </row>
        <row r="34">
          <cell r="A34" t="str">
            <v>14男</v>
          </cell>
        </row>
        <row r="35">
          <cell r="A35" t="str">
            <v>14男</v>
          </cell>
        </row>
        <row r="36">
          <cell r="A36" t="str">
            <v>14男</v>
          </cell>
        </row>
        <row r="37">
          <cell r="A37" t="str">
            <v>14男</v>
          </cell>
        </row>
        <row r="38">
          <cell r="A38" t="str">
            <v>14男</v>
          </cell>
        </row>
        <row r="39">
          <cell r="A39" t="str">
            <v>14男</v>
          </cell>
        </row>
        <row r="40">
          <cell r="A40" t="str">
            <v>14男</v>
          </cell>
        </row>
        <row r="41">
          <cell r="A41" t="str">
            <v>14男</v>
          </cell>
        </row>
        <row r="42">
          <cell r="A42" t="str">
            <v>14男</v>
          </cell>
        </row>
        <row r="43">
          <cell r="A43" t="str">
            <v>14男</v>
          </cell>
        </row>
        <row r="44">
          <cell r="A44" t="str">
            <v>14男</v>
          </cell>
        </row>
        <row r="45">
          <cell r="A45" t="str">
            <v>14男</v>
          </cell>
        </row>
        <row r="46">
          <cell r="A46" t="str">
            <v>14男</v>
          </cell>
        </row>
        <row r="47">
          <cell r="A47" t="str">
            <v>14男</v>
          </cell>
        </row>
        <row r="48">
          <cell r="A48" t="str">
            <v>14男</v>
          </cell>
        </row>
        <row r="49">
          <cell r="A49" t="str">
            <v>14男</v>
          </cell>
        </row>
        <row r="50">
          <cell r="A50" t="str">
            <v>14男</v>
          </cell>
        </row>
        <row r="51">
          <cell r="A51" t="str">
            <v>14男</v>
          </cell>
        </row>
        <row r="52">
          <cell r="A52" t="str">
            <v>14男</v>
          </cell>
        </row>
        <row r="53">
          <cell r="A53" t="str">
            <v>14男</v>
          </cell>
        </row>
        <row r="54">
          <cell r="A54" t="str">
            <v>14男</v>
          </cell>
        </row>
        <row r="55">
          <cell r="A55" t="str">
            <v>14男</v>
          </cell>
        </row>
        <row r="56">
          <cell r="A56" t="str">
            <v>14男</v>
          </cell>
        </row>
        <row r="58">
          <cell r="A58" t="str">
            <v>15男</v>
          </cell>
        </row>
        <row r="59">
          <cell r="A59" t="str">
            <v>15男</v>
          </cell>
        </row>
        <row r="60">
          <cell r="A60" t="str">
            <v>15男</v>
          </cell>
        </row>
        <row r="61">
          <cell r="A61" t="str">
            <v>15男</v>
          </cell>
        </row>
        <row r="62">
          <cell r="A62" t="str">
            <v>15男</v>
          </cell>
        </row>
        <row r="63">
          <cell r="A63" t="str">
            <v>15男</v>
          </cell>
        </row>
        <row r="64">
          <cell r="A64" t="str">
            <v>15男</v>
          </cell>
        </row>
        <row r="65">
          <cell r="A65" t="str">
            <v>15男</v>
          </cell>
        </row>
        <row r="66">
          <cell r="A66" t="str">
            <v>15男</v>
          </cell>
        </row>
        <row r="67">
          <cell r="A67" t="str">
            <v>15男</v>
          </cell>
        </row>
        <row r="68">
          <cell r="A68" t="str">
            <v>15男</v>
          </cell>
        </row>
        <row r="70">
          <cell r="A70" t="str">
            <v>平成1９年度　宮崎県国体強化選手選考会（前期　仮ドロー）</v>
          </cell>
        </row>
        <row r="71">
          <cell r="A71" t="str">
            <v>女　　　子</v>
          </cell>
        </row>
        <row r="72">
          <cell r="A72" t="str">
            <v>種　目</v>
          </cell>
        </row>
        <row r="73">
          <cell r="A73" t="str">
            <v>12女</v>
          </cell>
        </row>
        <row r="74">
          <cell r="A74" t="str">
            <v>12女</v>
          </cell>
        </row>
        <row r="75">
          <cell r="A75" t="str">
            <v>12女</v>
          </cell>
        </row>
        <row r="76">
          <cell r="A76" t="str">
            <v>12女</v>
          </cell>
        </row>
        <row r="77">
          <cell r="A77" t="str">
            <v>12女</v>
          </cell>
        </row>
        <row r="78">
          <cell r="A78" t="str">
            <v>12女</v>
          </cell>
        </row>
        <row r="79">
          <cell r="A79" t="str">
            <v>12女</v>
          </cell>
        </row>
        <row r="80">
          <cell r="A80" t="str">
            <v>12女</v>
          </cell>
        </row>
        <row r="81">
          <cell r="A81" t="str">
            <v>12女</v>
          </cell>
        </row>
        <row r="82">
          <cell r="A82" t="str">
            <v>12女</v>
          </cell>
        </row>
        <row r="83">
          <cell r="A83" t="str">
            <v>12女</v>
          </cell>
        </row>
        <row r="85">
          <cell r="A85" t="str">
            <v>13女</v>
          </cell>
        </row>
        <row r="86">
          <cell r="A86" t="str">
            <v>13女</v>
          </cell>
        </row>
        <row r="87">
          <cell r="A87" t="str">
            <v>13女</v>
          </cell>
        </row>
        <row r="88">
          <cell r="A88" t="str">
            <v>13女</v>
          </cell>
        </row>
        <row r="89">
          <cell r="A89" t="str">
            <v>13女</v>
          </cell>
        </row>
        <row r="90">
          <cell r="A90" t="str">
            <v>13女</v>
          </cell>
        </row>
        <row r="92">
          <cell r="A92" t="str">
            <v>14女</v>
          </cell>
        </row>
        <row r="93">
          <cell r="A93" t="str">
            <v>14女</v>
          </cell>
        </row>
        <row r="94">
          <cell r="A94" t="str">
            <v>14女</v>
          </cell>
        </row>
        <row r="95">
          <cell r="A95" t="str">
            <v>14女</v>
          </cell>
        </row>
        <row r="96">
          <cell r="A96" t="str">
            <v>14女</v>
          </cell>
        </row>
        <row r="97">
          <cell r="A97" t="str">
            <v>14女</v>
          </cell>
        </row>
        <row r="98">
          <cell r="A98" t="str">
            <v>14女</v>
          </cell>
        </row>
        <row r="99">
          <cell r="A99" t="str">
            <v>14女</v>
          </cell>
        </row>
        <row r="100">
          <cell r="A100" t="str">
            <v>14女</v>
          </cell>
        </row>
        <row r="101">
          <cell r="A101" t="str">
            <v>14女</v>
          </cell>
        </row>
        <row r="102">
          <cell r="A102" t="str">
            <v>14女</v>
          </cell>
        </row>
        <row r="104">
          <cell r="A104" t="str">
            <v>15女</v>
          </cell>
        </row>
        <row r="105">
          <cell r="A105" t="str">
            <v>15女</v>
          </cell>
        </row>
        <row r="106">
          <cell r="A106" t="str">
            <v>15女</v>
          </cell>
        </row>
        <row r="107">
          <cell r="A107" t="str">
            <v>15女</v>
          </cell>
        </row>
        <row r="108">
          <cell r="A108" t="str">
            <v>15女</v>
          </cell>
        </row>
        <row r="109">
          <cell r="A109" t="str">
            <v>15女</v>
          </cell>
        </row>
        <row r="110">
          <cell r="A110" t="str">
            <v>15女</v>
          </cell>
        </row>
        <row r="111">
          <cell r="A111" t="str">
            <v>15女</v>
          </cell>
        </row>
        <row r="112">
          <cell r="A112" t="str">
            <v>15女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7"/>
  <sheetViews>
    <sheetView workbookViewId="0" topLeftCell="A1">
      <selection activeCell="B6" sqref="B6"/>
    </sheetView>
  </sheetViews>
  <sheetFormatPr defaultColWidth="9.00390625" defaultRowHeight="13.5"/>
  <cols>
    <col min="1" max="1" width="5.75390625" style="147" customWidth="1"/>
    <col min="2" max="2" width="6.125" style="162" customWidth="1"/>
    <col min="3" max="3" width="6.25390625" style="162" customWidth="1"/>
    <col min="4" max="4" width="20.25390625" style="163" customWidth="1"/>
    <col min="5" max="5" width="5.625" style="164" customWidth="1"/>
    <col min="6" max="6" width="28.75390625" style="163" customWidth="1"/>
    <col min="7" max="16384" width="9.00390625" style="147" customWidth="1"/>
  </cols>
  <sheetData>
    <row r="1" spans="1:6" ht="28.5" customHeight="1">
      <c r="A1" s="143" t="s">
        <v>374</v>
      </c>
      <c r="B1" s="144"/>
      <c r="C1" s="144"/>
      <c r="D1" s="145"/>
      <c r="E1" s="146"/>
      <c r="F1" s="145"/>
    </row>
    <row r="2" spans="1:7" ht="15.75" customHeight="1">
      <c r="A2" s="82" t="s">
        <v>56</v>
      </c>
      <c r="B2" s="82"/>
      <c r="C2" s="82"/>
      <c r="D2" s="82"/>
      <c r="E2" s="148"/>
      <c r="F2" s="82"/>
      <c r="G2" s="82"/>
    </row>
    <row r="3" spans="1:7" ht="15.75" customHeight="1">
      <c r="A3" s="234" t="s">
        <v>57</v>
      </c>
      <c r="B3" s="234"/>
      <c r="C3" s="234"/>
      <c r="D3" s="234"/>
      <c r="E3" s="234"/>
      <c r="F3" s="234"/>
      <c r="G3" s="234"/>
    </row>
    <row r="4" spans="1:7" ht="15.75" customHeight="1">
      <c r="A4" s="234" t="s">
        <v>58</v>
      </c>
      <c r="B4" s="234"/>
      <c r="C4" s="234"/>
      <c r="D4" s="234"/>
      <c r="E4" s="234"/>
      <c r="F4" s="234"/>
      <c r="G4" s="234"/>
    </row>
    <row r="5" spans="1:6" ht="15.75" customHeight="1">
      <c r="A5" s="143"/>
      <c r="B5" s="144"/>
      <c r="C5" s="144"/>
      <c r="D5" s="145"/>
      <c r="E5" s="146"/>
      <c r="F5" s="145"/>
    </row>
    <row r="6" spans="1:6" ht="15.75" customHeight="1">
      <c r="A6" s="149" t="s">
        <v>375</v>
      </c>
      <c r="B6" s="150" t="s">
        <v>468</v>
      </c>
      <c r="C6" s="151"/>
      <c r="D6" s="152"/>
      <c r="E6" s="153"/>
      <c r="F6" s="147"/>
    </row>
    <row r="7" spans="1:6" ht="15.75" customHeight="1">
      <c r="A7" s="140" t="s">
        <v>376</v>
      </c>
      <c r="B7" s="147" t="s">
        <v>377</v>
      </c>
      <c r="C7" s="133" t="s">
        <v>378</v>
      </c>
      <c r="D7" s="154" t="s">
        <v>379</v>
      </c>
      <c r="E7" s="133" t="s">
        <v>378</v>
      </c>
      <c r="F7" s="155" t="s">
        <v>380</v>
      </c>
    </row>
    <row r="8" spans="1:6" ht="14.25" customHeight="1">
      <c r="A8" s="140" t="s">
        <v>381</v>
      </c>
      <c r="B8" s="107" t="e">
        <f>COUNTIF('[5]選手リスト'!$A$4:$A$115,A8)</f>
        <v>#VALUE!</v>
      </c>
      <c r="C8" s="156">
        <v>0.3333333333333333</v>
      </c>
      <c r="D8" s="108" t="s">
        <v>382</v>
      </c>
      <c r="E8" s="157"/>
      <c r="F8" s="158" t="s">
        <v>383</v>
      </c>
    </row>
    <row r="9" spans="1:6" ht="14.25" customHeight="1">
      <c r="A9" s="140" t="s">
        <v>384</v>
      </c>
      <c r="B9" s="107" t="e">
        <f>COUNTIF('[5]選手リスト'!$A$4:$A$115,A9)</f>
        <v>#VALUE!</v>
      </c>
      <c r="C9" s="156">
        <v>0.4583333333333333</v>
      </c>
      <c r="D9" s="108" t="s">
        <v>382</v>
      </c>
      <c r="E9" s="159"/>
      <c r="F9" s="158" t="s">
        <v>383</v>
      </c>
    </row>
    <row r="10" spans="1:6" ht="14.25" customHeight="1">
      <c r="A10" s="140" t="s">
        <v>385</v>
      </c>
      <c r="B10" s="107" t="e">
        <f>COUNTIF('[5]選手リスト'!$A$4:$A$115,A10)</f>
        <v>#VALUE!</v>
      </c>
      <c r="C10" s="156">
        <v>0.4166666666666667</v>
      </c>
      <c r="D10" s="108" t="s">
        <v>382</v>
      </c>
      <c r="E10" s="159"/>
      <c r="F10" s="158" t="s">
        <v>383</v>
      </c>
    </row>
    <row r="11" spans="1:6" ht="14.25" customHeight="1">
      <c r="A11" s="140" t="s">
        <v>386</v>
      </c>
      <c r="B11" s="107" t="e">
        <f>COUNTIF('[5]選手リスト'!$A$4:$A$115,A11)</f>
        <v>#VALUE!</v>
      </c>
      <c r="C11" s="156">
        <v>0.4583333333333333</v>
      </c>
      <c r="D11" s="108" t="s">
        <v>382</v>
      </c>
      <c r="E11" s="159"/>
      <c r="F11" s="158" t="s">
        <v>383</v>
      </c>
    </row>
    <row r="12" spans="1:6" ht="14.25" customHeight="1">
      <c r="A12" s="140" t="s">
        <v>387</v>
      </c>
      <c r="B12" s="107" t="e">
        <f>COUNTIF('[5]選手リスト'!$A$4:$A$115,A12)</f>
        <v>#VALUE!</v>
      </c>
      <c r="C12" s="156">
        <v>0.4583333333333333</v>
      </c>
      <c r="D12" s="108" t="s">
        <v>382</v>
      </c>
      <c r="E12" s="160"/>
      <c r="F12" s="158" t="s">
        <v>383</v>
      </c>
    </row>
    <row r="13" spans="1:6" ht="14.25" customHeight="1">
      <c r="A13" s="140" t="s">
        <v>388</v>
      </c>
      <c r="B13" s="107" t="e">
        <f>COUNTIF('[5]選手リスト'!$A$4:$A$115,A13)</f>
        <v>#VALUE!</v>
      </c>
      <c r="C13" s="159"/>
      <c r="D13" s="161"/>
      <c r="E13" s="156">
        <v>0.3333333333333333</v>
      </c>
      <c r="F13" s="108" t="s">
        <v>389</v>
      </c>
    </row>
    <row r="14" spans="1:6" ht="14.25" customHeight="1">
      <c r="A14" s="140" t="s">
        <v>390</v>
      </c>
      <c r="B14" s="107" t="e">
        <f>COUNTIF('[5]選手リスト'!$A$4:$A$115,A14)</f>
        <v>#VALUE!</v>
      </c>
      <c r="C14" s="147"/>
      <c r="D14" s="147"/>
      <c r="E14" s="156">
        <v>0.3333333333333333</v>
      </c>
      <c r="F14" s="108" t="s">
        <v>389</v>
      </c>
    </row>
    <row r="15" spans="1:6" ht="14.25" customHeight="1">
      <c r="A15" s="140" t="s">
        <v>391</v>
      </c>
      <c r="B15" s="107" t="e">
        <f>COUNTIF('[5]選手リスト'!$A$4:$A$115,A15)</f>
        <v>#VALUE!</v>
      </c>
      <c r="C15" s="159"/>
      <c r="D15" s="161"/>
      <c r="E15" s="156">
        <v>0.3333333333333333</v>
      </c>
      <c r="F15" s="108" t="s">
        <v>389</v>
      </c>
    </row>
    <row r="16" spans="1:2" ht="13.5">
      <c r="A16" s="133" t="s">
        <v>392</v>
      </c>
      <c r="B16" s="142" t="e">
        <f>SUM(B8:B15)</f>
        <v>#VALUE!</v>
      </c>
    </row>
    <row r="18" spans="1:2" ht="13.5">
      <c r="A18" s="165" t="s">
        <v>393</v>
      </c>
      <c r="B18" s="163" t="s">
        <v>394</v>
      </c>
    </row>
    <row r="19" spans="1:6" ht="13.5">
      <c r="A19" s="165" t="s">
        <v>395</v>
      </c>
      <c r="B19" s="163" t="s">
        <v>396</v>
      </c>
      <c r="F19" s="147"/>
    </row>
    <row r="20" spans="1:6" ht="13.5">
      <c r="A20" s="165" t="s">
        <v>397</v>
      </c>
      <c r="B20" s="147" t="s">
        <v>398</v>
      </c>
      <c r="F20" s="147"/>
    </row>
    <row r="21" spans="2:6" ht="13.5">
      <c r="B21" s="163"/>
      <c r="F21" s="147"/>
    </row>
    <row r="22" spans="1:16" s="82" customFormat="1" ht="15" customHeight="1">
      <c r="A22" s="231" t="s">
        <v>59</v>
      </c>
      <c r="B22" s="231"/>
      <c r="C22" s="231"/>
      <c r="D22" s="83"/>
      <c r="E22" s="83"/>
      <c r="H22" s="232"/>
      <c r="I22" s="232"/>
      <c r="O22" s="84"/>
      <c r="P22" s="84"/>
    </row>
    <row r="23" spans="2:16" s="68" customFormat="1" ht="17.25" customHeight="1">
      <c r="B23" s="233" t="s">
        <v>399</v>
      </c>
      <c r="C23" s="233"/>
      <c r="D23" s="233"/>
      <c r="E23" s="233"/>
      <c r="F23" s="233"/>
      <c r="G23" s="233"/>
      <c r="H23" s="233"/>
      <c r="I23" s="233"/>
      <c r="O23" s="84"/>
      <c r="P23" s="84"/>
    </row>
    <row r="24" spans="1:16" s="82" customFormat="1" ht="15.75" customHeight="1">
      <c r="A24" s="85" t="s">
        <v>60</v>
      </c>
      <c r="B24" s="85"/>
      <c r="C24" s="85"/>
      <c r="D24" s="87"/>
      <c r="E24" s="87"/>
      <c r="F24" s="87"/>
      <c r="G24" s="87"/>
      <c r="H24" s="87"/>
      <c r="I24" s="88" t="s">
        <v>61</v>
      </c>
      <c r="O24" s="84"/>
      <c r="P24" s="84"/>
    </row>
    <row r="25" spans="1:16" s="90" customFormat="1" ht="14.25">
      <c r="A25" s="89">
        <v>1</v>
      </c>
      <c r="B25" s="166" t="s">
        <v>62</v>
      </c>
      <c r="C25" s="166"/>
      <c r="D25" s="166"/>
      <c r="E25" s="166"/>
      <c r="F25" s="166"/>
      <c r="G25" s="166"/>
      <c r="H25" s="166"/>
      <c r="I25" s="166"/>
      <c r="J25" s="167"/>
      <c r="K25" s="167"/>
      <c r="O25" s="168"/>
      <c r="P25" s="168"/>
    </row>
    <row r="26" spans="1:16" s="171" customFormat="1" ht="29.25" customHeight="1">
      <c r="A26" s="89">
        <v>2</v>
      </c>
      <c r="B26" s="169" t="s">
        <v>400</v>
      </c>
      <c r="C26" s="169"/>
      <c r="D26" s="169"/>
      <c r="E26" s="169"/>
      <c r="F26" s="169"/>
      <c r="G26" s="169"/>
      <c r="H26" s="169"/>
      <c r="I26" s="169"/>
      <c r="J26" s="170"/>
      <c r="K26" s="170"/>
      <c r="O26" s="168"/>
      <c r="P26" s="168"/>
    </row>
    <row r="27" spans="1:16" s="171" customFormat="1" ht="14.25">
      <c r="A27" s="89">
        <v>3</v>
      </c>
      <c r="B27" s="166" t="s">
        <v>63</v>
      </c>
      <c r="C27" s="166"/>
      <c r="D27" s="166"/>
      <c r="E27" s="166"/>
      <c r="F27" s="166"/>
      <c r="G27" s="166"/>
      <c r="H27" s="166"/>
      <c r="I27" s="166"/>
      <c r="J27" s="170"/>
      <c r="K27" s="170"/>
      <c r="O27" s="168"/>
      <c r="P27" s="168"/>
    </row>
    <row r="28" spans="1:16" s="171" customFormat="1" ht="14.25">
      <c r="A28" s="89">
        <v>4</v>
      </c>
      <c r="B28" s="166" t="s">
        <v>64</v>
      </c>
      <c r="C28" s="166"/>
      <c r="D28" s="166"/>
      <c r="E28" s="166"/>
      <c r="F28" s="166"/>
      <c r="G28" s="166"/>
      <c r="H28" s="166"/>
      <c r="I28" s="166"/>
      <c r="J28" s="172"/>
      <c r="K28" s="173"/>
      <c r="L28" s="168"/>
      <c r="M28" s="168"/>
      <c r="N28" s="168"/>
      <c r="O28" s="168"/>
      <c r="P28" s="168"/>
    </row>
    <row r="29" spans="1:16" s="171" customFormat="1" ht="14.25">
      <c r="A29" s="89">
        <v>5</v>
      </c>
      <c r="B29" s="166" t="s">
        <v>65</v>
      </c>
      <c r="C29" s="166"/>
      <c r="D29" s="166"/>
      <c r="E29" s="166"/>
      <c r="F29" s="166"/>
      <c r="G29" s="166"/>
      <c r="H29" s="166"/>
      <c r="I29" s="166"/>
      <c r="J29" s="170"/>
      <c r="K29" s="170"/>
      <c r="O29" s="168"/>
      <c r="P29" s="168"/>
    </row>
    <row r="30" spans="1:16" s="171" customFormat="1" ht="14.25">
      <c r="A30" s="89">
        <v>6</v>
      </c>
      <c r="B30" s="166" t="s">
        <v>93</v>
      </c>
      <c r="C30" s="166"/>
      <c r="D30" s="166"/>
      <c r="E30" s="166"/>
      <c r="F30" s="166"/>
      <c r="G30" s="166"/>
      <c r="H30" s="166"/>
      <c r="I30" s="166"/>
      <c r="J30" s="170"/>
      <c r="K30" s="170"/>
      <c r="O30" s="168"/>
      <c r="P30" s="168"/>
    </row>
    <row r="31" spans="1:16" s="171" customFormat="1" ht="14.25">
      <c r="A31" s="89"/>
      <c r="B31" s="166" t="s">
        <v>94</v>
      </c>
      <c r="C31" s="166"/>
      <c r="D31" s="166"/>
      <c r="E31" s="166"/>
      <c r="F31" s="166"/>
      <c r="G31" s="166"/>
      <c r="H31" s="166"/>
      <c r="I31" s="166"/>
      <c r="J31" s="170"/>
      <c r="K31" s="170"/>
      <c r="O31" s="168"/>
      <c r="P31" s="168"/>
    </row>
    <row r="32" spans="1:16" s="171" customFormat="1" ht="14.25">
      <c r="A32" s="89"/>
      <c r="B32" s="166" t="s">
        <v>95</v>
      </c>
      <c r="C32" s="166"/>
      <c r="D32" s="166"/>
      <c r="E32" s="166"/>
      <c r="F32" s="166"/>
      <c r="G32" s="166"/>
      <c r="H32" s="166"/>
      <c r="I32" s="166"/>
      <c r="J32" s="170"/>
      <c r="K32" s="170"/>
      <c r="O32" s="168"/>
      <c r="P32" s="168"/>
    </row>
    <row r="33" spans="1:16" s="171" customFormat="1" ht="14.25">
      <c r="A33" s="89"/>
      <c r="B33" s="166" t="s">
        <v>97</v>
      </c>
      <c r="C33" s="166"/>
      <c r="D33" s="166"/>
      <c r="E33" s="166"/>
      <c r="F33" s="166"/>
      <c r="G33" s="166"/>
      <c r="H33" s="166"/>
      <c r="I33" s="166"/>
      <c r="J33" s="170"/>
      <c r="K33" s="170"/>
      <c r="O33" s="168"/>
      <c r="P33" s="168"/>
    </row>
    <row r="34" spans="1:16" s="171" customFormat="1" ht="14.25">
      <c r="A34" s="89"/>
      <c r="B34" s="166" t="s">
        <v>96</v>
      </c>
      <c r="C34" s="166"/>
      <c r="D34" s="166"/>
      <c r="E34" s="166"/>
      <c r="F34" s="166"/>
      <c r="G34" s="166"/>
      <c r="H34" s="166"/>
      <c r="I34" s="166"/>
      <c r="J34" s="170"/>
      <c r="K34" s="170"/>
      <c r="O34" s="168"/>
      <c r="P34" s="168"/>
    </row>
    <row r="35" spans="1:16" s="171" customFormat="1" ht="14.25">
      <c r="A35" s="89"/>
      <c r="B35" s="166" t="s">
        <v>401</v>
      </c>
      <c r="C35" s="166"/>
      <c r="D35" s="166"/>
      <c r="E35" s="166"/>
      <c r="F35" s="166"/>
      <c r="G35" s="166"/>
      <c r="H35" s="166"/>
      <c r="I35" s="166"/>
      <c r="J35" s="170"/>
      <c r="K35" s="170"/>
      <c r="O35" s="168"/>
      <c r="P35" s="168"/>
    </row>
    <row r="36" spans="1:16" s="171" customFormat="1" ht="13.5" customHeight="1">
      <c r="A36" s="89">
        <v>7</v>
      </c>
      <c r="B36" s="166" t="s">
        <v>402</v>
      </c>
      <c r="C36" s="166"/>
      <c r="D36" s="166"/>
      <c r="E36" s="166"/>
      <c r="F36" s="166"/>
      <c r="G36" s="166"/>
      <c r="H36" s="166"/>
      <c r="I36" s="166"/>
      <c r="J36" s="170"/>
      <c r="K36" s="170"/>
      <c r="O36" s="168"/>
      <c r="P36" s="168"/>
    </row>
    <row r="37" spans="1:16" s="171" customFormat="1" ht="13.5" customHeight="1">
      <c r="A37" s="89"/>
      <c r="B37" s="166" t="s">
        <v>403</v>
      </c>
      <c r="C37" s="166"/>
      <c r="D37" s="166"/>
      <c r="E37" s="166"/>
      <c r="F37" s="166"/>
      <c r="G37" s="166"/>
      <c r="H37" s="166"/>
      <c r="I37" s="166"/>
      <c r="J37" s="170"/>
      <c r="K37" s="170"/>
      <c r="O37" s="168"/>
      <c r="P37" s="168"/>
    </row>
    <row r="38" spans="1:16" s="171" customFormat="1" ht="14.25">
      <c r="A38" s="89">
        <v>8</v>
      </c>
      <c r="B38" s="166" t="s">
        <v>66</v>
      </c>
      <c r="C38" s="166"/>
      <c r="D38" s="166"/>
      <c r="E38" s="166"/>
      <c r="F38" s="166"/>
      <c r="G38" s="166"/>
      <c r="H38" s="166"/>
      <c r="I38" s="166"/>
      <c r="J38" s="167"/>
      <c r="K38" s="167"/>
      <c r="L38" s="90"/>
      <c r="M38" s="90"/>
      <c r="N38" s="90"/>
      <c r="O38" s="168"/>
      <c r="P38" s="168"/>
    </row>
    <row r="39" spans="1:16" s="171" customFormat="1" ht="14.25">
      <c r="A39" s="89"/>
      <c r="B39" s="166"/>
      <c r="C39" s="166"/>
      <c r="D39" s="166"/>
      <c r="E39" s="166"/>
      <c r="F39" s="166"/>
      <c r="G39" s="166"/>
      <c r="H39" s="166"/>
      <c r="I39" s="166"/>
      <c r="J39" s="167"/>
      <c r="K39" s="167"/>
      <c r="L39" s="90"/>
      <c r="M39" s="90"/>
      <c r="N39" s="90"/>
      <c r="O39" s="168"/>
      <c r="P39" s="168"/>
    </row>
    <row r="40" spans="1:11" s="177" customFormat="1" ht="18" customHeight="1">
      <c r="A40" s="174" t="s">
        <v>404</v>
      </c>
      <c r="B40" s="175"/>
      <c r="C40" s="176"/>
      <c r="D40" s="176"/>
      <c r="E40" s="176"/>
      <c r="F40" s="176"/>
      <c r="G40" s="176"/>
      <c r="H40" s="176"/>
      <c r="I40" s="176"/>
      <c r="J40" s="175"/>
      <c r="K40" s="175"/>
    </row>
    <row r="41" spans="1:11" s="177" customFormat="1" ht="18" customHeight="1">
      <c r="A41" s="178" t="s">
        <v>405</v>
      </c>
      <c r="B41" s="174"/>
      <c r="C41" s="176"/>
      <c r="D41" s="176"/>
      <c r="E41" s="176"/>
      <c r="F41" s="176"/>
      <c r="G41" s="176"/>
      <c r="H41" s="176"/>
      <c r="I41" s="176"/>
      <c r="J41" s="175"/>
      <c r="K41" s="175"/>
    </row>
    <row r="42" spans="1:14" s="177" customFormat="1" ht="19.5" customHeight="1">
      <c r="A42" s="174" t="s">
        <v>406</v>
      </c>
      <c r="B42" s="175"/>
      <c r="C42" s="179"/>
      <c r="D42" s="179"/>
      <c r="E42" s="179"/>
      <c r="F42" s="179"/>
      <c r="G42" s="179"/>
      <c r="H42" s="179"/>
      <c r="I42" s="179"/>
      <c r="J42" s="180"/>
      <c r="K42" s="180"/>
      <c r="L42" s="181"/>
      <c r="M42" s="181"/>
      <c r="N42" s="181"/>
    </row>
    <row r="43" spans="1:14" s="177" customFormat="1" ht="13.5">
      <c r="A43" s="182" t="s">
        <v>407</v>
      </c>
      <c r="B43" s="179" t="s">
        <v>408</v>
      </c>
      <c r="C43" s="180"/>
      <c r="D43" s="180"/>
      <c r="E43" s="180"/>
      <c r="F43" s="180"/>
      <c r="G43" s="180"/>
      <c r="H43" s="180"/>
      <c r="I43" s="180"/>
      <c r="J43" s="180"/>
      <c r="K43" s="180"/>
      <c r="L43" s="181"/>
      <c r="M43" s="181"/>
      <c r="N43" s="181"/>
    </row>
    <row r="44" spans="1:14" s="177" customFormat="1" ht="13.5">
      <c r="A44" s="182"/>
      <c r="B44" s="179" t="s">
        <v>409</v>
      </c>
      <c r="C44" s="180"/>
      <c r="D44" s="180"/>
      <c r="E44" s="180"/>
      <c r="F44" s="180"/>
      <c r="G44" s="180"/>
      <c r="H44" s="180"/>
      <c r="I44" s="180"/>
      <c r="J44" s="180"/>
      <c r="K44" s="180"/>
      <c r="L44" s="181"/>
      <c r="M44" s="181"/>
      <c r="N44" s="181"/>
    </row>
    <row r="45" spans="1:11" s="177" customFormat="1" ht="18.75" customHeight="1">
      <c r="A45" s="175"/>
      <c r="B45" s="180" t="s">
        <v>410</v>
      </c>
      <c r="C45" s="179"/>
      <c r="D45" s="179"/>
      <c r="E45" s="179"/>
      <c r="F45" s="179"/>
      <c r="G45" s="179"/>
      <c r="H45" s="179"/>
      <c r="I45" s="179"/>
      <c r="J45" s="175"/>
      <c r="K45" s="175"/>
    </row>
    <row r="46" spans="1:11" ht="13.5">
      <c r="A46" s="134"/>
      <c r="B46" s="179" t="s">
        <v>67</v>
      </c>
      <c r="C46" s="183"/>
      <c r="D46" s="184"/>
      <c r="E46" s="185"/>
      <c r="F46" s="184"/>
      <c r="G46" s="134"/>
      <c r="H46" s="134"/>
      <c r="I46" s="134"/>
      <c r="J46" s="134"/>
      <c r="K46" s="134"/>
    </row>
    <row r="47" spans="1:11" ht="13.5">
      <c r="A47" s="134"/>
      <c r="B47" s="184" t="s">
        <v>411</v>
      </c>
      <c r="C47" s="183"/>
      <c r="D47" s="184"/>
      <c r="E47" s="185"/>
      <c r="F47" s="184"/>
      <c r="G47" s="134"/>
      <c r="H47" s="134"/>
      <c r="I47" s="134"/>
      <c r="J47" s="134"/>
      <c r="K47" s="134"/>
    </row>
  </sheetData>
  <mergeCells count="5">
    <mergeCell ref="A22:C22"/>
    <mergeCell ref="H22:I22"/>
    <mergeCell ref="B23:I23"/>
    <mergeCell ref="A3:G3"/>
    <mergeCell ref="A4:G4"/>
  </mergeCells>
  <dataValidations count="1">
    <dataValidation allowBlank="1" showInputMessage="1" showErrorMessage="1" imeMode="hiragana" sqref="F1:F5 G1:IV65536 E1:E6 A46:A65536 C1:D65536 B43:B65536 E7:F65536 B1:B41 A1:A44"/>
  </dataValidations>
  <printOptions horizontalCentered="1"/>
  <pageMargins left="0.1968503937007874" right="0.1968503937007874" top="0.47" bottom="0" header="0.45" footer="0.19"/>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Y49"/>
  <sheetViews>
    <sheetView workbookViewId="0" topLeftCell="A1">
      <selection activeCell="A1" sqref="A1:I1"/>
    </sheetView>
  </sheetViews>
  <sheetFormatPr defaultColWidth="9.00390625" defaultRowHeight="13.5"/>
  <cols>
    <col min="1" max="1" width="9.125" style="65" customWidth="1"/>
    <col min="2" max="10" width="10.625" style="64" bestFit="1" customWidth="1"/>
    <col min="11" max="17" width="11.25390625" style="64" bestFit="1" customWidth="1"/>
    <col min="18" max="25" width="10.625" style="65" customWidth="1"/>
    <col min="26" max="16384" width="8.125" style="65" customWidth="1"/>
  </cols>
  <sheetData>
    <row r="1" spans="1:9" ht="21">
      <c r="A1" s="235" t="s">
        <v>98</v>
      </c>
      <c r="B1" s="235"/>
      <c r="C1" s="235"/>
      <c r="D1" s="235"/>
      <c r="E1" s="235"/>
      <c r="F1" s="235"/>
      <c r="G1" s="235"/>
      <c r="H1" s="235"/>
      <c r="I1" s="235"/>
    </row>
    <row r="2" ht="21.75" thickBot="1">
      <c r="A2" s="65" t="s">
        <v>90</v>
      </c>
    </row>
    <row r="3" spans="1:25" ht="21.75" thickBot="1">
      <c r="A3" s="66"/>
      <c r="B3" s="67">
        <v>1</v>
      </c>
      <c r="C3" s="67">
        <v>2</v>
      </c>
      <c r="D3" s="67">
        <v>3</v>
      </c>
      <c r="E3" s="67">
        <v>4</v>
      </c>
      <c r="F3" s="67">
        <v>5</v>
      </c>
      <c r="G3" s="67">
        <v>6</v>
      </c>
      <c r="H3" s="67">
        <v>7</v>
      </c>
      <c r="I3" s="67">
        <v>8</v>
      </c>
      <c r="J3" s="67">
        <v>9</v>
      </c>
      <c r="K3" s="67">
        <v>10</v>
      </c>
      <c r="L3" s="67">
        <v>11</v>
      </c>
      <c r="M3" s="67">
        <v>12</v>
      </c>
      <c r="N3" s="67">
        <v>13</v>
      </c>
      <c r="O3" s="67">
        <v>14</v>
      </c>
      <c r="P3" s="67">
        <v>15</v>
      </c>
      <c r="Q3" s="67">
        <v>16</v>
      </c>
      <c r="R3" s="67">
        <v>17</v>
      </c>
      <c r="S3" s="67">
        <v>18</v>
      </c>
      <c r="T3" s="67">
        <v>19</v>
      </c>
      <c r="U3" s="67">
        <v>20</v>
      </c>
      <c r="V3" s="67">
        <v>21</v>
      </c>
      <c r="W3" s="67">
        <v>22</v>
      </c>
      <c r="X3" s="67">
        <v>23</v>
      </c>
      <c r="Y3" s="67">
        <v>24</v>
      </c>
    </row>
    <row r="4" spans="1:25" ht="21">
      <c r="A4" s="69" t="s">
        <v>40</v>
      </c>
      <c r="B4" s="70" t="s">
        <v>41</v>
      </c>
      <c r="C4" s="70" t="s">
        <v>41</v>
      </c>
      <c r="D4" s="70" t="s">
        <v>41</v>
      </c>
      <c r="E4" s="70" t="s">
        <v>41</v>
      </c>
      <c r="F4" s="70" t="s">
        <v>41</v>
      </c>
      <c r="G4" s="70" t="s">
        <v>41</v>
      </c>
      <c r="H4" s="70" t="s">
        <v>41</v>
      </c>
      <c r="I4" s="70" t="s">
        <v>41</v>
      </c>
      <c r="J4" s="70" t="s">
        <v>41</v>
      </c>
      <c r="K4" s="70" t="s">
        <v>41</v>
      </c>
      <c r="L4" s="70" t="s">
        <v>41</v>
      </c>
      <c r="M4" s="70" t="s">
        <v>80</v>
      </c>
      <c r="N4" s="70" t="s">
        <v>80</v>
      </c>
      <c r="O4" s="70" t="s">
        <v>80</v>
      </c>
      <c r="P4" s="70" t="s">
        <v>80</v>
      </c>
      <c r="Q4" s="91" t="s">
        <v>70</v>
      </c>
      <c r="R4" s="91" t="s">
        <v>70</v>
      </c>
      <c r="S4" s="91" t="s">
        <v>70</v>
      </c>
      <c r="T4" s="91" t="s">
        <v>70</v>
      </c>
      <c r="U4" s="91" t="s">
        <v>70</v>
      </c>
      <c r="V4" s="91" t="s">
        <v>70</v>
      </c>
      <c r="W4" s="91" t="s">
        <v>70</v>
      </c>
      <c r="X4" s="91" t="s">
        <v>70</v>
      </c>
      <c r="Y4" s="91" t="s">
        <v>70</v>
      </c>
    </row>
    <row r="5" spans="1:25" ht="21" customHeight="1">
      <c r="A5" s="71"/>
      <c r="B5" s="70" t="s">
        <v>71</v>
      </c>
      <c r="C5" s="70" t="s">
        <v>71</v>
      </c>
      <c r="D5" s="70" t="s">
        <v>72</v>
      </c>
      <c r="E5" s="70" t="s">
        <v>73</v>
      </c>
      <c r="F5" s="70" t="s">
        <v>74</v>
      </c>
      <c r="G5" s="70" t="s">
        <v>75</v>
      </c>
      <c r="H5" s="70" t="s">
        <v>76</v>
      </c>
      <c r="I5" s="70" t="s">
        <v>77</v>
      </c>
      <c r="J5" s="70" t="s">
        <v>78</v>
      </c>
      <c r="K5" s="70" t="s">
        <v>92</v>
      </c>
      <c r="L5" s="70" t="s">
        <v>92</v>
      </c>
      <c r="M5" s="70" t="s">
        <v>71</v>
      </c>
      <c r="N5" s="70" t="s">
        <v>72</v>
      </c>
      <c r="O5" s="70" t="s">
        <v>73</v>
      </c>
      <c r="P5" s="70" t="s">
        <v>74</v>
      </c>
      <c r="Q5" s="70" t="s">
        <v>71</v>
      </c>
      <c r="R5" s="70" t="s">
        <v>71</v>
      </c>
      <c r="S5" s="70" t="s">
        <v>72</v>
      </c>
      <c r="T5" s="70" t="s">
        <v>73</v>
      </c>
      <c r="U5" s="70" t="s">
        <v>74</v>
      </c>
      <c r="V5" s="70" t="s">
        <v>75</v>
      </c>
      <c r="W5" s="70" t="s">
        <v>76</v>
      </c>
      <c r="X5" s="70" t="s">
        <v>77</v>
      </c>
      <c r="Y5" s="70" t="s">
        <v>78</v>
      </c>
    </row>
    <row r="6" spans="1:25" ht="21">
      <c r="A6" s="72">
        <v>0.40625</v>
      </c>
      <c r="B6" s="70" t="s">
        <v>42</v>
      </c>
      <c r="C6" s="70" t="s">
        <v>42</v>
      </c>
      <c r="D6" s="70" t="s">
        <v>42</v>
      </c>
      <c r="E6" s="70" t="s">
        <v>42</v>
      </c>
      <c r="F6" s="70" t="s">
        <v>42</v>
      </c>
      <c r="G6" s="70" t="s">
        <v>42</v>
      </c>
      <c r="H6" s="70" t="s">
        <v>42</v>
      </c>
      <c r="I6" s="70" t="s">
        <v>42</v>
      </c>
      <c r="J6" s="70" t="s">
        <v>42</v>
      </c>
      <c r="K6" s="70" t="s">
        <v>42</v>
      </c>
      <c r="L6" s="70" t="s">
        <v>80</v>
      </c>
      <c r="M6" s="70" t="s">
        <v>80</v>
      </c>
      <c r="N6" s="70" t="s">
        <v>80</v>
      </c>
      <c r="O6" s="70" t="s">
        <v>80</v>
      </c>
      <c r="P6" s="70" t="s">
        <v>80</v>
      </c>
      <c r="Q6" s="91" t="s">
        <v>79</v>
      </c>
      <c r="R6" s="91" t="s">
        <v>79</v>
      </c>
      <c r="S6" s="91" t="s">
        <v>79</v>
      </c>
      <c r="T6" s="91" t="s">
        <v>79</v>
      </c>
      <c r="U6" s="91" t="s">
        <v>79</v>
      </c>
      <c r="V6" s="91" t="s">
        <v>79</v>
      </c>
      <c r="W6" s="91" t="s">
        <v>79</v>
      </c>
      <c r="X6" s="91" t="s">
        <v>79</v>
      </c>
      <c r="Y6" s="91" t="s">
        <v>79</v>
      </c>
    </row>
    <row r="7" spans="1:25" ht="21">
      <c r="A7" s="71"/>
      <c r="B7" s="70" t="s">
        <v>71</v>
      </c>
      <c r="C7" s="70" t="s">
        <v>72</v>
      </c>
      <c r="D7" s="70" t="s">
        <v>73</v>
      </c>
      <c r="E7" s="70" t="s">
        <v>74</v>
      </c>
      <c r="F7" s="70" t="s">
        <v>75</v>
      </c>
      <c r="G7" s="70" t="s">
        <v>76</v>
      </c>
      <c r="H7" s="70" t="s">
        <v>77</v>
      </c>
      <c r="I7" s="70" t="s">
        <v>78</v>
      </c>
      <c r="J7" s="70" t="s">
        <v>92</v>
      </c>
      <c r="K7" s="70" t="s">
        <v>89</v>
      </c>
      <c r="L7" s="70" t="s">
        <v>75</v>
      </c>
      <c r="M7" s="70" t="s">
        <v>76</v>
      </c>
      <c r="N7" s="70" t="s">
        <v>77</v>
      </c>
      <c r="O7" s="70" t="s">
        <v>78</v>
      </c>
      <c r="P7" s="70" t="s">
        <v>92</v>
      </c>
      <c r="Q7" s="70" t="s">
        <v>71</v>
      </c>
      <c r="R7" s="70" t="s">
        <v>71</v>
      </c>
      <c r="S7" s="70" t="s">
        <v>72</v>
      </c>
      <c r="T7" s="70" t="s">
        <v>73</v>
      </c>
      <c r="U7" s="70" t="s">
        <v>74</v>
      </c>
      <c r="V7" s="70" t="s">
        <v>75</v>
      </c>
      <c r="W7" s="70" t="s">
        <v>76</v>
      </c>
      <c r="X7" s="70" t="s">
        <v>77</v>
      </c>
      <c r="Y7" s="70" t="s">
        <v>78</v>
      </c>
    </row>
    <row r="8" spans="1:25" ht="21">
      <c r="A8" s="72">
        <v>0.46875</v>
      </c>
      <c r="B8" s="70" t="s">
        <v>68</v>
      </c>
      <c r="C8" s="70" t="s">
        <v>68</v>
      </c>
      <c r="D8" s="70" t="s">
        <v>68</v>
      </c>
      <c r="E8" s="70" t="s">
        <v>68</v>
      </c>
      <c r="F8" s="70" t="s">
        <v>68</v>
      </c>
      <c r="G8" s="70" t="s">
        <v>68</v>
      </c>
      <c r="H8" s="70" t="s">
        <v>68</v>
      </c>
      <c r="I8" s="70" t="s">
        <v>68</v>
      </c>
      <c r="J8" s="70" t="s">
        <v>68</v>
      </c>
      <c r="K8" s="70" t="s">
        <v>68</v>
      </c>
      <c r="L8" s="70" t="s">
        <v>48</v>
      </c>
      <c r="M8" s="70" t="s">
        <v>48</v>
      </c>
      <c r="N8" s="70" t="s">
        <v>48</v>
      </c>
      <c r="O8" s="70" t="s">
        <v>48</v>
      </c>
      <c r="P8" s="70" t="s">
        <v>48</v>
      </c>
      <c r="Q8" s="91" t="s">
        <v>47</v>
      </c>
      <c r="R8" s="91" t="s">
        <v>47</v>
      </c>
      <c r="S8" s="91" t="s">
        <v>47</v>
      </c>
      <c r="T8" s="91" t="s">
        <v>47</v>
      </c>
      <c r="U8" s="91" t="s">
        <v>47</v>
      </c>
      <c r="V8" s="91" t="s">
        <v>47</v>
      </c>
      <c r="W8" s="91" t="s">
        <v>50</v>
      </c>
      <c r="X8" s="91" t="s">
        <v>50</v>
      </c>
      <c r="Y8" s="91" t="s">
        <v>50</v>
      </c>
    </row>
    <row r="9" spans="1:25" ht="21">
      <c r="A9" s="71"/>
      <c r="B9" s="70" t="s">
        <v>71</v>
      </c>
      <c r="C9" s="70" t="s">
        <v>72</v>
      </c>
      <c r="D9" s="70" t="s">
        <v>73</v>
      </c>
      <c r="E9" s="70" t="s">
        <v>74</v>
      </c>
      <c r="F9" s="70" t="s">
        <v>75</v>
      </c>
      <c r="G9" s="70" t="s">
        <v>76</v>
      </c>
      <c r="H9" s="70" t="s">
        <v>77</v>
      </c>
      <c r="I9" s="70" t="s">
        <v>78</v>
      </c>
      <c r="J9" s="70" t="s">
        <v>92</v>
      </c>
      <c r="K9" s="70" t="s">
        <v>89</v>
      </c>
      <c r="L9" s="70" t="s">
        <v>71</v>
      </c>
      <c r="M9" s="70" t="s">
        <v>72</v>
      </c>
      <c r="N9" s="70" t="s">
        <v>73</v>
      </c>
      <c r="O9" s="70" t="s">
        <v>74</v>
      </c>
      <c r="P9" s="70" t="s">
        <v>75</v>
      </c>
      <c r="Q9" s="70" t="s">
        <v>71</v>
      </c>
      <c r="R9" s="70" t="s">
        <v>72</v>
      </c>
      <c r="S9" s="70" t="s">
        <v>73</v>
      </c>
      <c r="T9" s="70" t="s">
        <v>74</v>
      </c>
      <c r="U9" s="70" t="s">
        <v>75</v>
      </c>
      <c r="V9" s="70" t="s">
        <v>76</v>
      </c>
      <c r="W9" s="70" t="s">
        <v>43</v>
      </c>
      <c r="X9" s="70" t="s">
        <v>44</v>
      </c>
      <c r="Y9" s="70" t="s">
        <v>45</v>
      </c>
    </row>
    <row r="10" spans="1:25" ht="21">
      <c r="A10" s="72">
        <v>0.53125</v>
      </c>
      <c r="B10" s="73"/>
      <c r="C10" s="73"/>
      <c r="D10" s="73"/>
      <c r="E10" s="73"/>
      <c r="F10" s="73"/>
      <c r="G10" s="75" t="s">
        <v>49</v>
      </c>
      <c r="H10" s="75" t="s">
        <v>49</v>
      </c>
      <c r="I10" s="75" t="s">
        <v>49</v>
      </c>
      <c r="J10" s="75" t="s">
        <v>49</v>
      </c>
      <c r="K10" s="75" t="s">
        <v>49</v>
      </c>
      <c r="L10" s="75" t="s">
        <v>49</v>
      </c>
      <c r="M10" s="73"/>
      <c r="N10" s="70" t="s">
        <v>48</v>
      </c>
      <c r="O10" s="70" t="s">
        <v>48</v>
      </c>
      <c r="Q10" s="91" t="s">
        <v>51</v>
      </c>
      <c r="R10" s="91" t="s">
        <v>51</v>
      </c>
      <c r="S10" s="91" t="s">
        <v>51</v>
      </c>
      <c r="T10" s="91" t="s">
        <v>51</v>
      </c>
      <c r="U10" s="91" t="s">
        <v>51</v>
      </c>
      <c r="V10" s="91" t="s">
        <v>51</v>
      </c>
      <c r="Y10" s="91" t="s">
        <v>50</v>
      </c>
    </row>
    <row r="11" spans="1:25" ht="21.75" thickBot="1">
      <c r="A11" s="71"/>
      <c r="B11" s="99"/>
      <c r="C11" s="99"/>
      <c r="D11" s="99"/>
      <c r="E11" s="99"/>
      <c r="F11" s="99"/>
      <c r="G11" s="93" t="s">
        <v>71</v>
      </c>
      <c r="H11" s="93" t="s">
        <v>72</v>
      </c>
      <c r="I11" s="93" t="s">
        <v>72</v>
      </c>
      <c r="J11" s="93" t="s">
        <v>73</v>
      </c>
      <c r="K11" s="93" t="s">
        <v>73</v>
      </c>
      <c r="L11" s="98" t="s">
        <v>74</v>
      </c>
      <c r="M11" s="99"/>
      <c r="N11" s="93" t="s">
        <v>76</v>
      </c>
      <c r="O11" s="93" t="s">
        <v>77</v>
      </c>
      <c r="P11" s="94"/>
      <c r="Q11" s="93" t="s">
        <v>43</v>
      </c>
      <c r="R11" s="93" t="s">
        <v>44</v>
      </c>
      <c r="S11" s="93" t="s">
        <v>45</v>
      </c>
      <c r="T11" s="93" t="s">
        <v>74</v>
      </c>
      <c r="U11" s="93" t="s">
        <v>75</v>
      </c>
      <c r="V11" s="93" t="s">
        <v>76</v>
      </c>
      <c r="W11" s="95"/>
      <c r="X11" s="95"/>
      <c r="Y11" s="93" t="s">
        <v>46</v>
      </c>
    </row>
    <row r="12" spans="1:25" ht="21.75" thickTop="1">
      <c r="A12" s="71"/>
      <c r="B12" s="96"/>
      <c r="C12" s="77"/>
      <c r="D12" s="77"/>
      <c r="E12" s="77"/>
      <c r="F12" s="77"/>
      <c r="G12" s="77"/>
      <c r="H12" s="77"/>
      <c r="I12" s="77"/>
      <c r="J12" s="77"/>
      <c r="K12" s="96"/>
      <c r="L12" s="96"/>
      <c r="M12" s="96"/>
      <c r="N12" s="96"/>
      <c r="O12" s="77"/>
      <c r="P12" s="77"/>
      <c r="Q12" s="77"/>
      <c r="R12" s="79"/>
      <c r="S12" s="79"/>
      <c r="T12" s="79"/>
      <c r="U12" s="79"/>
      <c r="V12" s="79"/>
      <c r="W12" s="79"/>
      <c r="X12" s="79"/>
      <c r="Y12" s="79"/>
    </row>
    <row r="13" spans="1:16" ht="21">
      <c r="A13" s="71"/>
      <c r="B13" s="92"/>
      <c r="C13" s="77"/>
      <c r="D13" s="77"/>
      <c r="K13" s="92"/>
      <c r="L13" s="92"/>
      <c r="M13" s="92"/>
      <c r="N13" s="92"/>
      <c r="O13" s="77"/>
      <c r="P13" s="77"/>
    </row>
    <row r="14" spans="1:25" ht="21">
      <c r="A14" s="72">
        <v>0.6041666666666666</v>
      </c>
      <c r="B14" s="70" t="s">
        <v>41</v>
      </c>
      <c r="C14" s="70" t="s">
        <v>42</v>
      </c>
      <c r="D14" s="70" t="s">
        <v>42</v>
      </c>
      <c r="E14" s="70" t="s">
        <v>68</v>
      </c>
      <c r="F14" s="70" t="s">
        <v>68</v>
      </c>
      <c r="G14" s="70" t="s">
        <v>80</v>
      </c>
      <c r="H14" s="70" t="s">
        <v>48</v>
      </c>
      <c r="I14" s="70" t="s">
        <v>48</v>
      </c>
      <c r="J14" s="70" t="s">
        <v>48</v>
      </c>
      <c r="L14" s="75" t="s">
        <v>49</v>
      </c>
      <c r="M14" s="70" t="s">
        <v>49</v>
      </c>
      <c r="N14" s="91" t="s">
        <v>70</v>
      </c>
      <c r="O14" s="91" t="s">
        <v>70</v>
      </c>
      <c r="P14" s="91" t="s">
        <v>70</v>
      </c>
      <c r="Q14" s="91" t="s">
        <v>70</v>
      </c>
      <c r="R14" s="91" t="s">
        <v>79</v>
      </c>
      <c r="S14" s="91" t="s">
        <v>79</v>
      </c>
      <c r="T14" s="91" t="s">
        <v>79</v>
      </c>
      <c r="U14" s="91" t="s">
        <v>79</v>
      </c>
      <c r="V14" s="91" t="s">
        <v>47</v>
      </c>
      <c r="W14" s="91" t="s">
        <v>47</v>
      </c>
      <c r="X14" s="91" t="s">
        <v>50</v>
      </c>
      <c r="Y14" s="91" t="s">
        <v>50</v>
      </c>
    </row>
    <row r="15" spans="1:25" ht="21">
      <c r="A15" s="71"/>
      <c r="B15" s="70" t="s">
        <v>52</v>
      </c>
      <c r="C15" s="70" t="s">
        <v>52</v>
      </c>
      <c r="D15" s="70" t="s">
        <v>52</v>
      </c>
      <c r="E15" s="70" t="s">
        <v>52</v>
      </c>
      <c r="F15" s="70" t="s">
        <v>52</v>
      </c>
      <c r="G15" s="70" t="s">
        <v>52</v>
      </c>
      <c r="H15" s="70" t="s">
        <v>52</v>
      </c>
      <c r="I15" s="70" t="s">
        <v>52</v>
      </c>
      <c r="J15" s="70" t="s">
        <v>52</v>
      </c>
      <c r="L15" s="70" t="s">
        <v>52</v>
      </c>
      <c r="M15" s="70" t="s">
        <v>52</v>
      </c>
      <c r="N15" s="70" t="s">
        <v>52</v>
      </c>
      <c r="O15" s="70" t="s">
        <v>52</v>
      </c>
      <c r="P15" s="70" t="s">
        <v>52</v>
      </c>
      <c r="Q15" s="70" t="s">
        <v>52</v>
      </c>
      <c r="R15" s="70" t="s">
        <v>52</v>
      </c>
      <c r="S15" s="70" t="s">
        <v>52</v>
      </c>
      <c r="T15" s="70" t="s">
        <v>52</v>
      </c>
      <c r="U15" s="70" t="s">
        <v>52</v>
      </c>
      <c r="V15" s="70" t="s">
        <v>52</v>
      </c>
      <c r="W15" s="70" t="s">
        <v>52</v>
      </c>
      <c r="X15" s="70" t="s">
        <v>52</v>
      </c>
      <c r="Y15" s="70" t="s">
        <v>52</v>
      </c>
    </row>
    <row r="16" spans="1:24" ht="21">
      <c r="A16" s="72">
        <v>0.6319444444444444</v>
      </c>
      <c r="B16" s="70" t="s">
        <v>41</v>
      </c>
      <c r="C16" s="70" t="s">
        <v>41</v>
      </c>
      <c r="D16" s="70" t="s">
        <v>41</v>
      </c>
      <c r="E16" s="75" t="s">
        <v>41</v>
      </c>
      <c r="F16" s="70" t="s">
        <v>80</v>
      </c>
      <c r="G16" s="70" t="s">
        <v>80</v>
      </c>
      <c r="H16" s="70" t="s">
        <v>80</v>
      </c>
      <c r="I16" s="70" t="s">
        <v>80</v>
      </c>
      <c r="L16" s="102" t="s">
        <v>49</v>
      </c>
      <c r="M16" s="65"/>
      <c r="V16" s="91" t="s">
        <v>51</v>
      </c>
      <c r="W16" s="91" t="s">
        <v>51</v>
      </c>
      <c r="X16" s="91" t="s">
        <v>50</v>
      </c>
    </row>
    <row r="17" spans="1:24" ht="21">
      <c r="A17" s="71"/>
      <c r="B17" s="70" t="s">
        <v>53</v>
      </c>
      <c r="C17" s="70" t="s">
        <v>53</v>
      </c>
      <c r="D17" s="70" t="s">
        <v>53</v>
      </c>
      <c r="E17" s="70" t="s">
        <v>53</v>
      </c>
      <c r="F17" s="76" t="s">
        <v>53</v>
      </c>
      <c r="G17" s="76" t="s">
        <v>53</v>
      </c>
      <c r="H17" s="76" t="s">
        <v>53</v>
      </c>
      <c r="I17" s="76" t="s">
        <v>53</v>
      </c>
      <c r="L17" s="102" t="s">
        <v>55</v>
      </c>
      <c r="M17" s="65"/>
      <c r="V17" s="70" t="s">
        <v>52</v>
      </c>
      <c r="W17" s="70" t="s">
        <v>52</v>
      </c>
      <c r="X17" s="70" t="s">
        <v>55</v>
      </c>
    </row>
    <row r="18" spans="1:9" ht="21">
      <c r="A18" s="72">
        <v>0.6597222222222222</v>
      </c>
      <c r="B18" s="70" t="s">
        <v>68</v>
      </c>
      <c r="C18" s="70" t="s">
        <v>68</v>
      </c>
      <c r="D18" s="70" t="s">
        <v>68</v>
      </c>
      <c r="E18" s="70" t="s">
        <v>68</v>
      </c>
      <c r="F18" s="70" t="s">
        <v>42</v>
      </c>
      <c r="G18" s="70" t="s">
        <v>42</v>
      </c>
      <c r="H18" s="70" t="s">
        <v>42</v>
      </c>
      <c r="I18" s="70" t="s">
        <v>42</v>
      </c>
    </row>
    <row r="19" spans="1:9" ht="21">
      <c r="A19" s="71"/>
      <c r="B19" s="70" t="s">
        <v>53</v>
      </c>
      <c r="C19" s="76" t="s">
        <v>53</v>
      </c>
      <c r="D19" s="76" t="s">
        <v>53</v>
      </c>
      <c r="E19" s="76" t="s">
        <v>53</v>
      </c>
      <c r="F19" s="70" t="s">
        <v>53</v>
      </c>
      <c r="G19" s="70" t="s">
        <v>53</v>
      </c>
      <c r="H19" s="70" t="s">
        <v>53</v>
      </c>
      <c r="I19" s="76" t="s">
        <v>53</v>
      </c>
    </row>
    <row r="20" ht="21">
      <c r="A20" s="72">
        <v>0.6875</v>
      </c>
    </row>
    <row r="21" ht="21">
      <c r="A21" s="71"/>
    </row>
    <row r="22" spans="1:15" ht="21">
      <c r="A22" s="71"/>
      <c r="O22" s="65"/>
    </row>
    <row r="23" spans="1:15" ht="21">
      <c r="A23" s="71"/>
      <c r="M23" s="65"/>
      <c r="N23" s="65"/>
      <c r="O23" s="65"/>
    </row>
    <row r="24" spans="1:17" ht="21">
      <c r="A24" s="71"/>
      <c r="B24" s="65"/>
      <c r="C24" s="65"/>
      <c r="F24" s="65"/>
      <c r="G24" s="65"/>
      <c r="L24" s="65"/>
      <c r="M24" s="65"/>
      <c r="N24" s="65"/>
      <c r="O24" s="65"/>
      <c r="P24" s="65"/>
      <c r="Q24" s="65"/>
    </row>
    <row r="25" spans="1:17" ht="21">
      <c r="A25" s="71"/>
      <c r="B25" s="65"/>
      <c r="C25" s="65"/>
      <c r="D25" s="65"/>
      <c r="E25" s="65"/>
      <c r="F25" s="65"/>
      <c r="G25" s="65"/>
      <c r="L25" s="65"/>
      <c r="M25" s="65"/>
      <c r="N25" s="65"/>
      <c r="O25" s="65"/>
      <c r="P25" s="65"/>
      <c r="Q25" s="65"/>
    </row>
    <row r="26" spans="1:17" ht="21">
      <c r="A26" s="80"/>
      <c r="F26" s="77"/>
      <c r="G26" s="77"/>
      <c r="L26" s="77"/>
      <c r="M26" s="77"/>
      <c r="N26" s="77"/>
      <c r="O26" s="77"/>
      <c r="P26" s="77"/>
      <c r="Q26" s="77"/>
    </row>
    <row r="27" spans="1:22" ht="21">
      <c r="A27" s="80"/>
      <c r="F27" s="77"/>
      <c r="G27" s="77"/>
      <c r="H27" s="81"/>
      <c r="I27" s="81"/>
      <c r="J27" s="77"/>
      <c r="K27" s="77"/>
      <c r="L27" s="77"/>
      <c r="M27" s="77"/>
      <c r="N27" s="77"/>
      <c r="O27" s="77"/>
      <c r="P27" s="77"/>
      <c r="Q27" s="77"/>
      <c r="V27" s="77"/>
    </row>
    <row r="28" spans="1:22" ht="21">
      <c r="A28" s="80"/>
      <c r="F28" s="77"/>
      <c r="G28" s="77"/>
      <c r="H28" s="81"/>
      <c r="I28" s="81"/>
      <c r="J28" s="77"/>
      <c r="K28" s="77"/>
      <c r="L28" s="77"/>
      <c r="M28" s="77"/>
      <c r="N28" s="77"/>
      <c r="O28" s="77"/>
      <c r="P28" s="77"/>
      <c r="Q28" s="77"/>
      <c r="V28" s="77"/>
    </row>
    <row r="29" spans="1:22" ht="21">
      <c r="A29" s="80"/>
      <c r="F29" s="77"/>
      <c r="G29" s="77"/>
      <c r="H29" s="81"/>
      <c r="I29" s="81"/>
      <c r="J29" s="77"/>
      <c r="K29" s="77"/>
      <c r="L29" s="77"/>
      <c r="M29" s="77"/>
      <c r="N29" s="77"/>
      <c r="O29" s="77"/>
      <c r="P29" s="77"/>
      <c r="Q29" s="77"/>
      <c r="R29" s="77"/>
      <c r="V29" s="77"/>
    </row>
    <row r="30" spans="1:22" ht="21">
      <c r="A30" s="80"/>
      <c r="F30" s="77"/>
      <c r="G30" s="77"/>
      <c r="H30" s="81"/>
      <c r="I30" s="81"/>
      <c r="J30" s="77"/>
      <c r="K30" s="77"/>
      <c r="L30" s="77"/>
      <c r="M30" s="77"/>
      <c r="N30" s="77"/>
      <c r="O30" s="77"/>
      <c r="P30" s="77"/>
      <c r="Q30" s="77"/>
      <c r="R30" s="77"/>
      <c r="V30" s="77"/>
    </row>
    <row r="31" spans="1:22" ht="21">
      <c r="A31" s="65" t="s">
        <v>91</v>
      </c>
      <c r="N31" s="77"/>
      <c r="O31" s="77"/>
      <c r="P31" s="77"/>
      <c r="Q31" s="77"/>
      <c r="R31" s="77"/>
      <c r="V31" s="77"/>
    </row>
    <row r="32" spans="1:22" ht="21">
      <c r="A32" s="97"/>
      <c r="B32" s="67">
        <v>1</v>
      </c>
      <c r="C32" s="67">
        <v>2</v>
      </c>
      <c r="D32" s="67">
        <v>3</v>
      </c>
      <c r="E32" s="67">
        <v>4</v>
      </c>
      <c r="F32" s="67">
        <v>5</v>
      </c>
      <c r="G32" s="67">
        <v>6</v>
      </c>
      <c r="H32" s="67">
        <v>7</v>
      </c>
      <c r="I32" s="67">
        <v>8</v>
      </c>
      <c r="J32" s="67">
        <v>9</v>
      </c>
      <c r="K32" s="67">
        <v>10</v>
      </c>
      <c r="L32" s="67">
        <v>11</v>
      </c>
      <c r="M32" s="67">
        <v>12</v>
      </c>
      <c r="N32" s="77"/>
      <c r="O32" s="77"/>
      <c r="P32" s="77"/>
      <c r="Q32" s="77"/>
      <c r="R32" s="77"/>
      <c r="V32" s="77"/>
    </row>
    <row r="33" spans="1:13" ht="21">
      <c r="A33" s="100">
        <v>0.3854166666666667</v>
      </c>
      <c r="B33" s="101" t="s">
        <v>70</v>
      </c>
      <c r="C33" s="101" t="s">
        <v>70</v>
      </c>
      <c r="D33" s="101" t="s">
        <v>79</v>
      </c>
      <c r="E33" s="101" t="s">
        <v>79</v>
      </c>
      <c r="F33" s="101" t="s">
        <v>47</v>
      </c>
      <c r="G33" s="101" t="s">
        <v>47</v>
      </c>
      <c r="H33" s="92" t="s">
        <v>41</v>
      </c>
      <c r="I33" s="92" t="s">
        <v>41</v>
      </c>
      <c r="J33" s="92" t="s">
        <v>42</v>
      </c>
      <c r="K33" s="92" t="s">
        <v>42</v>
      </c>
      <c r="L33" s="92" t="s">
        <v>68</v>
      </c>
      <c r="M33" s="92" t="s">
        <v>68</v>
      </c>
    </row>
    <row r="34" spans="1:13" ht="21">
      <c r="A34" s="71"/>
      <c r="B34" s="70" t="s">
        <v>54</v>
      </c>
      <c r="C34" s="70" t="s">
        <v>54</v>
      </c>
      <c r="D34" s="70" t="s">
        <v>54</v>
      </c>
      <c r="E34" s="70" t="s">
        <v>54</v>
      </c>
      <c r="F34" s="70" t="s">
        <v>54</v>
      </c>
      <c r="G34" s="70" t="s">
        <v>54</v>
      </c>
      <c r="H34" s="70" t="s">
        <v>54</v>
      </c>
      <c r="I34" s="70" t="s">
        <v>54</v>
      </c>
      <c r="J34" s="70" t="s">
        <v>54</v>
      </c>
      <c r="K34" s="70" t="s">
        <v>54</v>
      </c>
      <c r="L34" s="70" t="s">
        <v>54</v>
      </c>
      <c r="M34" s="70" t="s">
        <v>54</v>
      </c>
    </row>
    <row r="35" spans="1:15" ht="21">
      <c r="A35" s="72">
        <v>0.4166666666666667</v>
      </c>
      <c r="B35" s="92" t="s">
        <v>51</v>
      </c>
      <c r="C35" s="91" t="s">
        <v>70</v>
      </c>
      <c r="D35" s="92" t="s">
        <v>51</v>
      </c>
      <c r="E35" s="91" t="s">
        <v>79</v>
      </c>
      <c r="F35" s="91" t="s">
        <v>47</v>
      </c>
      <c r="G35" s="92" t="s">
        <v>48</v>
      </c>
      <c r="H35" s="92" t="s">
        <v>48</v>
      </c>
      <c r="I35" s="70" t="s">
        <v>41</v>
      </c>
      <c r="J35" s="92" t="s">
        <v>80</v>
      </c>
      <c r="K35" s="70" t="s">
        <v>42</v>
      </c>
      <c r="L35" s="92" t="s">
        <v>80</v>
      </c>
      <c r="M35" s="70" t="s">
        <v>68</v>
      </c>
      <c r="O35" s="65"/>
    </row>
    <row r="36" spans="1:15" ht="21">
      <c r="A36" s="71"/>
      <c r="B36" s="70" t="s">
        <v>54</v>
      </c>
      <c r="C36" s="102" t="s">
        <v>55</v>
      </c>
      <c r="D36" s="70" t="s">
        <v>54</v>
      </c>
      <c r="E36" s="102" t="s">
        <v>55</v>
      </c>
      <c r="F36" s="102" t="s">
        <v>55</v>
      </c>
      <c r="G36" s="70" t="s">
        <v>54</v>
      </c>
      <c r="H36" s="70" t="s">
        <v>54</v>
      </c>
      <c r="I36" s="102" t="s">
        <v>55</v>
      </c>
      <c r="J36" s="70" t="s">
        <v>54</v>
      </c>
      <c r="K36" s="102" t="s">
        <v>55</v>
      </c>
      <c r="L36" s="70" t="s">
        <v>54</v>
      </c>
      <c r="M36" s="102" t="s">
        <v>55</v>
      </c>
      <c r="O36" s="65"/>
    </row>
    <row r="37" spans="1:17" ht="21">
      <c r="A37" s="72">
        <v>0.4479166666666667</v>
      </c>
      <c r="B37" s="70" t="s">
        <v>51</v>
      </c>
      <c r="F37" s="74"/>
      <c r="H37" s="70" t="s">
        <v>48</v>
      </c>
      <c r="J37" s="70" t="s">
        <v>80</v>
      </c>
      <c r="N37" s="74"/>
      <c r="O37" s="74"/>
      <c r="P37" s="74"/>
      <c r="Q37" s="74"/>
    </row>
    <row r="38" spans="1:17" ht="21">
      <c r="A38" s="71"/>
      <c r="B38" s="102" t="s">
        <v>55</v>
      </c>
      <c r="F38" s="74"/>
      <c r="H38" s="102" t="s">
        <v>55</v>
      </c>
      <c r="J38" s="102" t="s">
        <v>55</v>
      </c>
      <c r="N38" s="74"/>
      <c r="O38" s="74"/>
      <c r="P38" s="74"/>
      <c r="Q38" s="74"/>
    </row>
    <row r="39" spans="1:17" ht="21">
      <c r="A39" s="72">
        <v>0.4791666666666667</v>
      </c>
      <c r="J39" s="74"/>
      <c r="K39" s="74"/>
      <c r="L39" s="74"/>
      <c r="M39" s="74"/>
      <c r="N39" s="74"/>
      <c r="O39" s="74"/>
      <c r="P39" s="74"/>
      <c r="Q39" s="74"/>
    </row>
    <row r="40" spans="1:17" ht="21">
      <c r="A40" s="71"/>
      <c r="L40" s="74"/>
      <c r="M40" s="74"/>
      <c r="N40" s="74"/>
      <c r="O40" s="74"/>
      <c r="P40" s="74"/>
      <c r="Q40" s="74"/>
    </row>
    <row r="41" spans="1:17" ht="21">
      <c r="A41" s="72">
        <v>0.5833333333333334</v>
      </c>
      <c r="N41" s="74"/>
      <c r="O41" s="74"/>
      <c r="P41" s="74"/>
      <c r="Q41" s="74"/>
    </row>
    <row r="42" spans="1:17" ht="21">
      <c r="A42" s="71"/>
      <c r="N42" s="74"/>
      <c r="O42" s="74"/>
      <c r="P42" s="74"/>
      <c r="Q42" s="74"/>
    </row>
    <row r="43" spans="1:17" ht="21">
      <c r="A43" s="72">
        <v>0.6145833333333334</v>
      </c>
      <c r="N43" s="74"/>
      <c r="O43" s="74"/>
      <c r="P43" s="74"/>
      <c r="Q43" s="74"/>
    </row>
    <row r="44" spans="1:17" ht="21">
      <c r="A44" s="71"/>
      <c r="N44" s="74"/>
      <c r="O44" s="74"/>
      <c r="P44" s="74"/>
      <c r="Q44" s="74"/>
    </row>
    <row r="45" spans="1:17" ht="21">
      <c r="A45" s="72">
        <v>0.645833333333333</v>
      </c>
      <c r="N45" s="74"/>
      <c r="O45" s="74"/>
      <c r="P45" s="74"/>
      <c r="Q45" s="74"/>
    </row>
    <row r="46" spans="1:17" ht="21">
      <c r="A46" s="71"/>
      <c r="N46" s="74"/>
      <c r="O46" s="74"/>
      <c r="P46" s="74"/>
      <c r="Q46" s="74"/>
    </row>
    <row r="47" spans="1:17" ht="21">
      <c r="A47" s="72">
        <v>0.677083333333333</v>
      </c>
      <c r="L47" s="74"/>
      <c r="M47" s="74"/>
      <c r="N47" s="74"/>
      <c r="O47" s="74"/>
      <c r="P47" s="74"/>
      <c r="Q47" s="74"/>
    </row>
    <row r="48" spans="1:17" ht="21">
      <c r="A48" s="71"/>
      <c r="J48" s="74"/>
      <c r="K48" s="74"/>
      <c r="L48" s="74"/>
      <c r="M48" s="74"/>
      <c r="N48" s="74"/>
      <c r="O48" s="74"/>
      <c r="P48" s="74"/>
      <c r="Q48" s="74"/>
    </row>
    <row r="49" spans="1:17" ht="21">
      <c r="A49" s="78">
        <v>0.708333333333333</v>
      </c>
      <c r="B49" s="65"/>
      <c r="C49" s="65"/>
      <c r="D49" s="65"/>
      <c r="E49" s="65"/>
      <c r="F49" s="65"/>
      <c r="G49" s="65"/>
      <c r="H49" s="65"/>
      <c r="I49" s="65"/>
      <c r="J49" s="65"/>
      <c r="K49" s="65"/>
      <c r="L49" s="77"/>
      <c r="M49" s="77"/>
      <c r="N49" s="65"/>
      <c r="O49" s="65"/>
      <c r="P49" s="77"/>
      <c r="Q49" s="77"/>
    </row>
  </sheetData>
  <mergeCells count="1">
    <mergeCell ref="A1:I1"/>
  </mergeCells>
  <printOptions/>
  <pageMargins left="0.36" right="0.31" top="0.25" bottom="0.21" header="0.25" footer="0.22"/>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dimension ref="A1:C24"/>
  <sheetViews>
    <sheetView view="pageBreakPreview" zoomScaleSheetLayoutView="100" workbookViewId="0" topLeftCell="A1">
      <selection activeCell="F9" sqref="F9"/>
    </sheetView>
  </sheetViews>
  <sheetFormatPr defaultColWidth="9.00390625" defaultRowHeight="13.5"/>
  <cols>
    <col min="1" max="1" width="14.25390625" style="210" customWidth="1"/>
    <col min="2" max="2" width="4.875" style="210" customWidth="1"/>
    <col min="3" max="3" width="14.25390625" style="215" customWidth="1"/>
    <col min="4" max="12" width="14.25390625" style="210" customWidth="1"/>
    <col min="13" max="16384" width="9.00390625" style="210" customWidth="1"/>
  </cols>
  <sheetData>
    <row r="1" spans="1:3" ht="19.5" customHeight="1">
      <c r="A1" s="214" t="s">
        <v>412</v>
      </c>
      <c r="B1" s="209"/>
      <c r="C1" s="214"/>
    </row>
    <row r="2" spans="1:3" ht="19.5" customHeight="1">
      <c r="A2" s="211" t="s">
        <v>413</v>
      </c>
      <c r="B2" s="212"/>
      <c r="C2" s="215" t="s">
        <v>414</v>
      </c>
    </row>
    <row r="3" spans="1:3" ht="19.5" customHeight="1">
      <c r="A3" s="211" t="s">
        <v>415</v>
      </c>
      <c r="B3" s="212"/>
      <c r="C3" s="215" t="s">
        <v>416</v>
      </c>
    </row>
    <row r="4" spans="1:3" ht="19.5" customHeight="1">
      <c r="A4" s="211" t="s">
        <v>417</v>
      </c>
      <c r="B4" s="212"/>
      <c r="C4" s="216" t="s">
        <v>418</v>
      </c>
    </row>
    <row r="5" spans="1:3" ht="19.5" customHeight="1">
      <c r="A5" s="211" t="s">
        <v>419</v>
      </c>
      <c r="B5" s="212"/>
      <c r="C5" s="217" t="s">
        <v>420</v>
      </c>
    </row>
    <row r="6" spans="1:3" ht="19.5" customHeight="1">
      <c r="A6" s="211"/>
      <c r="B6" s="212"/>
      <c r="C6" s="218" t="s">
        <v>421</v>
      </c>
    </row>
    <row r="7" spans="1:3" ht="19.5" customHeight="1">
      <c r="A7" s="211" t="s">
        <v>422</v>
      </c>
      <c r="B7" s="212"/>
      <c r="C7" s="217" t="s">
        <v>423</v>
      </c>
    </row>
    <row r="8" spans="1:3" ht="19.5" customHeight="1">
      <c r="A8" s="211" t="s">
        <v>424</v>
      </c>
      <c r="B8" s="212"/>
      <c r="C8" s="215" t="s">
        <v>425</v>
      </c>
    </row>
    <row r="9" spans="1:3" ht="19.5" customHeight="1">
      <c r="A9" s="211" t="s">
        <v>426</v>
      </c>
      <c r="B9" s="212"/>
      <c r="C9" s="219" t="s">
        <v>427</v>
      </c>
    </row>
    <row r="10" spans="1:3" ht="19.5" customHeight="1">
      <c r="A10" s="211" t="s">
        <v>428</v>
      </c>
      <c r="B10" s="212"/>
      <c r="C10" s="215" t="s">
        <v>429</v>
      </c>
    </row>
    <row r="11" spans="1:3" ht="19.5" customHeight="1">
      <c r="A11" s="211" t="s">
        <v>430</v>
      </c>
      <c r="B11" s="212"/>
      <c r="C11" s="215" t="s">
        <v>431</v>
      </c>
    </row>
    <row r="12" spans="1:3" ht="19.5" customHeight="1">
      <c r="A12" s="211"/>
      <c r="B12" s="212"/>
      <c r="C12" s="220" t="s">
        <v>432</v>
      </c>
    </row>
    <row r="13" spans="1:3" ht="19.5" customHeight="1">
      <c r="A13" s="211"/>
      <c r="B13" s="212"/>
      <c r="C13" s="220" t="s">
        <v>433</v>
      </c>
    </row>
    <row r="14" spans="1:3" ht="19.5" customHeight="1">
      <c r="A14" s="211"/>
      <c r="B14" s="212"/>
      <c r="C14" s="220" t="s">
        <v>434</v>
      </c>
    </row>
    <row r="15" spans="1:3" ht="19.5" customHeight="1">
      <c r="A15" s="211"/>
      <c r="B15" s="212"/>
      <c r="C15" s="220" t="s">
        <v>435</v>
      </c>
    </row>
    <row r="16" spans="1:3" ht="19.5" customHeight="1">
      <c r="A16" s="211"/>
      <c r="B16" s="212"/>
      <c r="C16" s="220" t="s">
        <v>436</v>
      </c>
    </row>
    <row r="17" spans="1:3" ht="19.5" customHeight="1">
      <c r="A17" s="211" t="s">
        <v>437</v>
      </c>
      <c r="B17" s="212"/>
      <c r="C17" s="221" t="s">
        <v>438</v>
      </c>
    </row>
    <row r="18" spans="1:3" ht="19.5" customHeight="1">
      <c r="A18" s="211"/>
      <c r="B18" s="212"/>
      <c r="C18" s="222" t="s">
        <v>439</v>
      </c>
    </row>
    <row r="19" spans="1:3" ht="19.5" customHeight="1">
      <c r="A19" s="211"/>
      <c r="B19" s="212"/>
      <c r="C19" s="222" t="s">
        <v>440</v>
      </c>
    </row>
    <row r="20" spans="1:3" ht="19.5" customHeight="1">
      <c r="A20" s="211"/>
      <c r="B20" s="212"/>
      <c r="C20" s="223" t="s">
        <v>476</v>
      </c>
    </row>
    <row r="21" spans="1:3" ht="19.5" customHeight="1">
      <c r="A21" s="211" t="s">
        <v>0</v>
      </c>
      <c r="B21" s="213"/>
      <c r="C21" s="215" t="s">
        <v>1</v>
      </c>
    </row>
    <row r="22" spans="1:3" ht="19.5" customHeight="1">
      <c r="A22" s="211" t="s">
        <v>2</v>
      </c>
      <c r="B22" s="212"/>
      <c r="C22" s="217" t="s">
        <v>3</v>
      </c>
    </row>
    <row r="23" spans="1:3" ht="19.5" customHeight="1">
      <c r="A23" s="211" t="s">
        <v>4</v>
      </c>
      <c r="B23" s="212"/>
      <c r="C23" s="215" t="s">
        <v>5</v>
      </c>
    </row>
    <row r="24" spans="1:3" ht="19.5" customHeight="1">
      <c r="A24" s="211" t="s">
        <v>6</v>
      </c>
      <c r="B24" s="212"/>
      <c r="C24" s="215" t="s">
        <v>477</v>
      </c>
    </row>
  </sheetData>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59"/>
  <sheetViews>
    <sheetView workbookViewId="0" topLeftCell="A1">
      <selection activeCell="A1" sqref="A1"/>
    </sheetView>
  </sheetViews>
  <sheetFormatPr defaultColWidth="9.00390625" defaultRowHeight="13.5"/>
  <cols>
    <col min="1" max="1" width="5.75390625" style="147" customWidth="1"/>
    <col min="2" max="2" width="5.625" style="24" customWidth="1"/>
    <col min="3" max="3" width="13.625" style="2" customWidth="1"/>
    <col min="4" max="4" width="11.25390625" style="2" customWidth="1"/>
    <col min="5" max="5" width="4.75390625" style="24" customWidth="1"/>
    <col min="6" max="6" width="15.375" style="24" customWidth="1"/>
    <col min="7" max="7" width="5.625" style="24" customWidth="1"/>
    <col min="8" max="8" width="4.375" style="24" customWidth="1"/>
    <col min="9" max="15" width="5.625" style="24" customWidth="1"/>
    <col min="16" max="16384" width="9.00390625" style="24" customWidth="1"/>
  </cols>
  <sheetData>
    <row r="1" spans="1:2" ht="24">
      <c r="A1" s="109" t="s">
        <v>7</v>
      </c>
      <c r="B1" s="25"/>
    </row>
    <row r="3" ht="13.5">
      <c r="C3" s="28"/>
    </row>
    <row r="4" spans="1:6" ht="13.5">
      <c r="A4" s="186" t="s">
        <v>8</v>
      </c>
      <c r="C4" s="24"/>
      <c r="F4" s="27">
        <v>39447</v>
      </c>
    </row>
    <row r="5" spans="1:8" ht="13.5">
      <c r="A5" s="140" t="s">
        <v>376</v>
      </c>
      <c r="C5" s="26" t="s">
        <v>247</v>
      </c>
      <c r="D5" s="26" t="s">
        <v>248</v>
      </c>
      <c r="F5" s="29" t="s">
        <v>249</v>
      </c>
      <c r="G5" s="29" t="s">
        <v>250</v>
      </c>
      <c r="H5" s="29"/>
    </row>
    <row r="6" spans="1:7" ht="15.75" customHeight="1">
      <c r="A6" s="140" t="s">
        <v>381</v>
      </c>
      <c r="B6" s="24">
        <v>43</v>
      </c>
      <c r="C6" s="107" t="s">
        <v>172</v>
      </c>
      <c r="D6" s="113" t="s">
        <v>173</v>
      </c>
      <c r="E6" s="136">
        <v>197.5</v>
      </c>
      <c r="F6" s="122"/>
      <c r="G6" s="132">
        <v>10</v>
      </c>
    </row>
    <row r="7" spans="1:7" ht="15.75" customHeight="1">
      <c r="A7" s="140" t="s">
        <v>381</v>
      </c>
      <c r="B7" s="24">
        <v>44</v>
      </c>
      <c r="C7" s="106" t="s">
        <v>358</v>
      </c>
      <c r="D7" s="114" t="s">
        <v>359</v>
      </c>
      <c r="E7" s="136"/>
      <c r="F7" s="123"/>
      <c r="G7" s="132">
        <v>11</v>
      </c>
    </row>
    <row r="8" spans="1:7" ht="15.75" customHeight="1">
      <c r="A8" s="140" t="s">
        <v>381</v>
      </c>
      <c r="B8" s="24">
        <v>45</v>
      </c>
      <c r="C8" s="107" t="s">
        <v>128</v>
      </c>
      <c r="D8" s="113" t="s">
        <v>129</v>
      </c>
      <c r="E8" s="136">
        <v>60</v>
      </c>
      <c r="F8" s="122"/>
      <c r="G8" s="132">
        <v>11</v>
      </c>
    </row>
    <row r="9" spans="1:7" ht="15.75" customHeight="1">
      <c r="A9" s="140" t="s">
        <v>381</v>
      </c>
      <c r="B9" s="24">
        <v>46</v>
      </c>
      <c r="C9" s="110" t="s">
        <v>267</v>
      </c>
      <c r="D9" s="115" t="s">
        <v>266</v>
      </c>
      <c r="E9" s="136">
        <v>20</v>
      </c>
      <c r="F9" s="122"/>
      <c r="G9" s="132">
        <v>10</v>
      </c>
    </row>
    <row r="10" spans="1:8" ht="15.75" customHeight="1">
      <c r="A10" s="140" t="s">
        <v>381</v>
      </c>
      <c r="B10" s="24">
        <v>47</v>
      </c>
      <c r="C10" s="107" t="s">
        <v>260</v>
      </c>
      <c r="D10" s="113" t="s">
        <v>261</v>
      </c>
      <c r="E10" s="136">
        <v>376.5</v>
      </c>
      <c r="F10" s="122"/>
      <c r="G10" s="132">
        <v>10</v>
      </c>
      <c r="H10" s="11"/>
    </row>
    <row r="11" spans="1:7" ht="15.75" customHeight="1">
      <c r="A11" s="140" t="s">
        <v>381</v>
      </c>
      <c r="B11" s="24">
        <v>48</v>
      </c>
      <c r="C11" s="111" t="s">
        <v>264</v>
      </c>
      <c r="D11" s="113" t="s">
        <v>104</v>
      </c>
      <c r="E11" s="136"/>
      <c r="F11" s="122"/>
      <c r="G11" s="132">
        <v>10</v>
      </c>
    </row>
    <row r="12" spans="1:8" ht="15.75" customHeight="1">
      <c r="A12" s="140" t="s">
        <v>381</v>
      </c>
      <c r="B12" s="24">
        <v>49</v>
      </c>
      <c r="C12" s="107" t="s">
        <v>262</v>
      </c>
      <c r="D12" s="113" t="s">
        <v>263</v>
      </c>
      <c r="E12" s="136">
        <v>50</v>
      </c>
      <c r="F12" s="122"/>
      <c r="G12" s="132">
        <v>9</v>
      </c>
      <c r="H12" s="36"/>
    </row>
    <row r="13" spans="1:7" ht="15.75" customHeight="1">
      <c r="A13" s="140" t="s">
        <v>381</v>
      </c>
      <c r="B13" s="24">
        <v>50</v>
      </c>
      <c r="C13" s="107" t="s">
        <v>258</v>
      </c>
      <c r="D13" s="113" t="s">
        <v>259</v>
      </c>
      <c r="E13" s="136">
        <v>170</v>
      </c>
      <c r="F13" s="122"/>
      <c r="G13" s="132">
        <v>11</v>
      </c>
    </row>
    <row r="14" spans="1:7" ht="15.75" customHeight="1">
      <c r="A14" s="140" t="s">
        <v>381</v>
      </c>
      <c r="B14" s="24">
        <v>51</v>
      </c>
      <c r="C14" s="107" t="s">
        <v>257</v>
      </c>
      <c r="D14" s="113" t="s">
        <v>125</v>
      </c>
      <c r="E14" s="136">
        <v>437.5</v>
      </c>
      <c r="F14" s="122"/>
      <c r="G14" s="132">
        <v>11</v>
      </c>
    </row>
    <row r="15" spans="1:7" ht="15.75" customHeight="1">
      <c r="A15" s="140" t="s">
        <v>381</v>
      </c>
      <c r="B15" s="24">
        <v>52</v>
      </c>
      <c r="C15" s="107" t="s">
        <v>142</v>
      </c>
      <c r="D15" s="113" t="s">
        <v>266</v>
      </c>
      <c r="E15" s="137">
        <v>30</v>
      </c>
      <c r="F15" s="122"/>
      <c r="G15" s="132">
        <v>10</v>
      </c>
    </row>
    <row r="16" spans="1:7" ht="15.75" customHeight="1">
      <c r="A16" s="140" t="s">
        <v>381</v>
      </c>
      <c r="B16" s="24">
        <v>53</v>
      </c>
      <c r="C16" s="107" t="s">
        <v>135</v>
      </c>
      <c r="D16" s="113" t="s">
        <v>265</v>
      </c>
      <c r="E16" s="136">
        <v>90</v>
      </c>
      <c r="F16" s="122"/>
      <c r="G16" s="132">
        <v>11</v>
      </c>
    </row>
    <row r="17" spans="1:7" ht="15.75" customHeight="1">
      <c r="A17" s="140" t="s">
        <v>381</v>
      </c>
      <c r="B17" s="24">
        <v>54</v>
      </c>
      <c r="C17" s="106" t="s">
        <v>254</v>
      </c>
      <c r="D17" s="114" t="s">
        <v>255</v>
      </c>
      <c r="E17" s="136">
        <v>326</v>
      </c>
      <c r="F17" s="123"/>
      <c r="G17" s="132">
        <v>11</v>
      </c>
    </row>
    <row r="18" spans="1:7" ht="15.75" customHeight="1">
      <c r="A18" s="140" t="s">
        <v>381</v>
      </c>
      <c r="B18" s="24">
        <v>55</v>
      </c>
      <c r="C18" s="111" t="s">
        <v>290</v>
      </c>
      <c r="D18" s="113" t="s">
        <v>156</v>
      </c>
      <c r="E18" s="128"/>
      <c r="F18" s="122"/>
      <c r="G18" s="132">
        <v>10</v>
      </c>
    </row>
    <row r="19" spans="1:7" ht="15.75" customHeight="1">
      <c r="A19" s="140" t="s">
        <v>381</v>
      </c>
      <c r="B19" s="190">
        <v>56</v>
      </c>
      <c r="C19" s="106" t="s">
        <v>179</v>
      </c>
      <c r="D19" s="114" t="s">
        <v>256</v>
      </c>
      <c r="E19" s="136">
        <v>195</v>
      </c>
      <c r="F19" s="123"/>
      <c r="G19" s="132">
        <v>10</v>
      </c>
    </row>
    <row r="20" spans="1:7" ht="15.75" customHeight="1">
      <c r="A20" s="140"/>
      <c r="C20" s="112"/>
      <c r="D20" s="116"/>
      <c r="E20" s="136"/>
      <c r="F20" s="124"/>
      <c r="G20" s="133"/>
    </row>
    <row r="21" spans="1:7" ht="15.75" customHeight="1">
      <c r="A21" s="140" t="s">
        <v>384</v>
      </c>
      <c r="B21" s="24">
        <v>34</v>
      </c>
      <c r="C21" s="106" t="s">
        <v>283</v>
      </c>
      <c r="D21" s="114" t="s">
        <v>284</v>
      </c>
      <c r="E21" s="136">
        <v>267.5</v>
      </c>
      <c r="F21" s="123"/>
      <c r="G21" s="132">
        <v>12</v>
      </c>
    </row>
    <row r="22" spans="1:7" ht="15.75" customHeight="1">
      <c r="A22" s="140" t="s">
        <v>384</v>
      </c>
      <c r="B22" s="24">
        <v>35</v>
      </c>
      <c r="C22" s="111" t="s">
        <v>293</v>
      </c>
      <c r="D22" s="115" t="s">
        <v>294</v>
      </c>
      <c r="E22" s="136">
        <v>30</v>
      </c>
      <c r="F22" s="122"/>
      <c r="G22" s="132">
        <v>12</v>
      </c>
    </row>
    <row r="23" spans="1:7" ht="15.75" customHeight="1">
      <c r="A23" s="140" t="s">
        <v>384</v>
      </c>
      <c r="B23" s="24">
        <v>36</v>
      </c>
      <c r="C23" s="107" t="s">
        <v>226</v>
      </c>
      <c r="D23" s="113" t="s">
        <v>276</v>
      </c>
      <c r="E23" s="136"/>
      <c r="F23" s="122"/>
      <c r="G23" s="132">
        <v>12</v>
      </c>
    </row>
    <row r="24" spans="1:7" ht="15.75" customHeight="1">
      <c r="A24" s="140" t="s">
        <v>384</v>
      </c>
      <c r="B24" s="24">
        <v>37</v>
      </c>
      <c r="C24" s="112" t="s">
        <v>360</v>
      </c>
      <c r="D24" s="116" t="s">
        <v>361</v>
      </c>
      <c r="E24" s="136">
        <v>134.5</v>
      </c>
      <c r="F24" s="125"/>
      <c r="G24" s="132">
        <v>12</v>
      </c>
    </row>
    <row r="25" spans="1:7" ht="15.75" customHeight="1">
      <c r="A25" s="140" t="s">
        <v>384</v>
      </c>
      <c r="B25" s="24">
        <v>38</v>
      </c>
      <c r="C25" s="107" t="s">
        <v>287</v>
      </c>
      <c r="D25" s="113" t="s">
        <v>288</v>
      </c>
      <c r="E25" s="136">
        <v>18</v>
      </c>
      <c r="F25" s="122"/>
      <c r="G25" s="132">
        <v>12</v>
      </c>
    </row>
    <row r="26" spans="1:7" ht="15.75" customHeight="1">
      <c r="A26" s="140" t="s">
        <v>384</v>
      </c>
      <c r="B26" s="24">
        <v>39</v>
      </c>
      <c r="C26" s="111" t="s">
        <v>291</v>
      </c>
      <c r="D26" s="115" t="s">
        <v>292</v>
      </c>
      <c r="E26" s="137">
        <v>105</v>
      </c>
      <c r="F26" s="122"/>
      <c r="G26" s="132">
        <v>12</v>
      </c>
    </row>
    <row r="27" spans="1:7" ht="15.75" customHeight="1">
      <c r="A27" s="140" t="s">
        <v>384</v>
      </c>
      <c r="B27" s="24">
        <v>40</v>
      </c>
      <c r="C27" s="107" t="s">
        <v>285</v>
      </c>
      <c r="D27" s="113" t="s">
        <v>286</v>
      </c>
      <c r="E27" s="136">
        <v>234.5</v>
      </c>
      <c r="F27" s="122"/>
      <c r="G27" s="132">
        <v>12</v>
      </c>
    </row>
    <row r="28" spans="1:7" ht="15.75" customHeight="1">
      <c r="A28" s="140" t="s">
        <v>384</v>
      </c>
      <c r="B28" s="24">
        <v>41</v>
      </c>
      <c r="C28" s="107" t="s">
        <v>228</v>
      </c>
      <c r="D28" s="113" t="s">
        <v>131</v>
      </c>
      <c r="E28" s="136"/>
      <c r="F28" s="122"/>
      <c r="G28" s="132">
        <v>12</v>
      </c>
    </row>
    <row r="29" spans="1:7" ht="15.75" customHeight="1">
      <c r="A29" s="140" t="s">
        <v>384</v>
      </c>
      <c r="B29" s="104">
        <v>42</v>
      </c>
      <c r="C29" s="111" t="s">
        <v>289</v>
      </c>
      <c r="D29" s="113" t="s">
        <v>192</v>
      </c>
      <c r="E29" s="136">
        <v>115</v>
      </c>
      <c r="F29" s="122"/>
      <c r="G29" s="132">
        <v>12</v>
      </c>
    </row>
    <row r="30" spans="1:7" ht="15.75" customHeight="1">
      <c r="A30" s="140"/>
      <c r="C30" s="112"/>
      <c r="D30" s="116"/>
      <c r="E30" s="136"/>
      <c r="F30" s="124"/>
      <c r="G30" s="132"/>
    </row>
    <row r="31" spans="1:7" ht="15.75" customHeight="1">
      <c r="A31" s="140"/>
      <c r="C31" s="112"/>
      <c r="D31" s="116"/>
      <c r="E31" s="136"/>
      <c r="F31" s="124"/>
      <c r="G31" s="132"/>
    </row>
    <row r="32" spans="1:7" ht="15.75" customHeight="1">
      <c r="A32" s="109" t="s">
        <v>7</v>
      </c>
      <c r="C32" s="109"/>
      <c r="D32" s="117"/>
      <c r="E32" s="138"/>
      <c r="F32" s="126"/>
      <c r="G32" s="134"/>
    </row>
    <row r="33" spans="1:7" ht="15.75" customHeight="1">
      <c r="A33" s="139" t="s">
        <v>8</v>
      </c>
      <c r="C33" s="118"/>
      <c r="D33" s="119"/>
      <c r="E33" s="139"/>
      <c r="F33" s="127"/>
      <c r="G33" s="135"/>
    </row>
    <row r="34" spans="1:7" ht="15.75" customHeight="1">
      <c r="A34" s="140" t="s">
        <v>376</v>
      </c>
      <c r="C34" s="107" t="s">
        <v>362</v>
      </c>
      <c r="D34" s="113" t="s">
        <v>363</v>
      </c>
      <c r="E34" s="140" t="s">
        <v>373</v>
      </c>
      <c r="F34" s="128" t="s">
        <v>249</v>
      </c>
      <c r="G34" s="133" t="s">
        <v>372</v>
      </c>
    </row>
    <row r="35" spans="1:7" ht="15.75" customHeight="1">
      <c r="A35" s="187" t="s">
        <v>9</v>
      </c>
      <c r="B35" s="24">
        <v>10</v>
      </c>
      <c r="C35" s="106" t="s">
        <v>325</v>
      </c>
      <c r="D35" s="114" t="s">
        <v>273</v>
      </c>
      <c r="E35" s="141"/>
      <c r="F35" s="123"/>
      <c r="G35" s="132">
        <v>13</v>
      </c>
    </row>
    <row r="36" spans="1:7" ht="15.75" customHeight="1">
      <c r="A36" s="187" t="s">
        <v>9</v>
      </c>
      <c r="B36" s="24">
        <v>11</v>
      </c>
      <c r="C36" s="107" t="s">
        <v>225</v>
      </c>
      <c r="D36" s="113" t="s">
        <v>335</v>
      </c>
      <c r="E36" s="141"/>
      <c r="F36" s="122"/>
      <c r="G36" s="132">
        <v>13</v>
      </c>
    </row>
    <row r="37" spans="1:7" ht="15.75" customHeight="1">
      <c r="A37" s="187" t="s">
        <v>9</v>
      </c>
      <c r="B37" s="24">
        <v>12</v>
      </c>
      <c r="C37" s="107" t="s">
        <v>227</v>
      </c>
      <c r="D37" s="113" t="s">
        <v>331</v>
      </c>
      <c r="E37" s="141"/>
      <c r="F37" s="122"/>
      <c r="G37" s="132">
        <v>13</v>
      </c>
    </row>
    <row r="38" spans="1:7" ht="15.75" customHeight="1">
      <c r="A38" s="187" t="s">
        <v>9</v>
      </c>
      <c r="B38" s="24">
        <v>13</v>
      </c>
      <c r="C38" s="107" t="s">
        <v>317</v>
      </c>
      <c r="D38" s="113" t="s">
        <v>314</v>
      </c>
      <c r="E38" s="141"/>
      <c r="F38" s="129"/>
      <c r="G38" s="132">
        <v>13</v>
      </c>
    </row>
    <row r="39" spans="1:7" ht="15.75" customHeight="1">
      <c r="A39" s="187" t="s">
        <v>9</v>
      </c>
      <c r="B39" s="24">
        <v>14</v>
      </c>
      <c r="C39" s="107" t="s">
        <v>312</v>
      </c>
      <c r="D39" s="113" t="s">
        <v>306</v>
      </c>
      <c r="E39" s="141"/>
      <c r="F39" s="122"/>
      <c r="G39" s="132">
        <v>13</v>
      </c>
    </row>
    <row r="40" spans="1:7" ht="15.75" customHeight="1">
      <c r="A40" s="187" t="s">
        <v>9</v>
      </c>
      <c r="B40" s="24">
        <v>15</v>
      </c>
      <c r="C40" s="107" t="s">
        <v>315</v>
      </c>
      <c r="D40" s="113" t="s">
        <v>314</v>
      </c>
      <c r="E40" s="141"/>
      <c r="F40" s="129"/>
      <c r="G40" s="132">
        <v>13</v>
      </c>
    </row>
    <row r="41" spans="1:7" ht="15.75" customHeight="1">
      <c r="A41" s="187" t="s">
        <v>9</v>
      </c>
      <c r="B41" s="24">
        <v>16</v>
      </c>
      <c r="C41" s="107" t="s">
        <v>318</v>
      </c>
      <c r="D41" s="113" t="s">
        <v>314</v>
      </c>
      <c r="E41" s="141"/>
      <c r="F41" s="129"/>
      <c r="G41" s="132">
        <v>13</v>
      </c>
    </row>
    <row r="42" spans="1:7" ht="15.75" customHeight="1">
      <c r="A42" s="187" t="s">
        <v>9</v>
      </c>
      <c r="B42" s="24">
        <v>17</v>
      </c>
      <c r="C42" s="107" t="s">
        <v>319</v>
      </c>
      <c r="D42" s="113" t="s">
        <v>314</v>
      </c>
      <c r="E42" s="141"/>
      <c r="F42" s="129"/>
      <c r="G42" s="132">
        <v>13</v>
      </c>
    </row>
    <row r="43" spans="1:7" ht="15.75" customHeight="1">
      <c r="A43" s="187" t="s">
        <v>9</v>
      </c>
      <c r="B43" s="24">
        <v>18</v>
      </c>
      <c r="C43" s="106" t="s">
        <v>323</v>
      </c>
      <c r="D43" s="114" t="s">
        <v>324</v>
      </c>
      <c r="E43" s="141"/>
      <c r="F43" s="123"/>
      <c r="G43" s="132">
        <v>13</v>
      </c>
    </row>
    <row r="44" spans="1:7" ht="15.75" customHeight="1">
      <c r="A44" s="187" t="s">
        <v>9</v>
      </c>
      <c r="B44" s="24">
        <v>19</v>
      </c>
      <c r="C44" s="107" t="s">
        <v>333</v>
      </c>
      <c r="D44" s="113" t="s">
        <v>125</v>
      </c>
      <c r="E44" s="141"/>
      <c r="F44" s="122"/>
      <c r="G44" s="132">
        <v>13</v>
      </c>
    </row>
    <row r="45" spans="1:7" ht="15.75" customHeight="1">
      <c r="A45" s="187" t="s">
        <v>9</v>
      </c>
      <c r="B45" s="24">
        <v>20</v>
      </c>
      <c r="C45" s="107" t="s">
        <v>329</v>
      </c>
      <c r="D45" s="113" t="s">
        <v>330</v>
      </c>
      <c r="E45" s="141"/>
      <c r="F45" s="122"/>
      <c r="G45" s="132">
        <v>13</v>
      </c>
    </row>
    <row r="46" spans="1:7" ht="15.75" customHeight="1">
      <c r="A46" s="187" t="s">
        <v>9</v>
      </c>
      <c r="B46" s="24">
        <v>21</v>
      </c>
      <c r="C46" s="107" t="s">
        <v>316</v>
      </c>
      <c r="D46" s="113" t="s">
        <v>314</v>
      </c>
      <c r="E46" s="141"/>
      <c r="F46" s="129"/>
      <c r="G46" s="132">
        <v>13</v>
      </c>
    </row>
    <row r="47" spans="1:7" ht="15.75" customHeight="1">
      <c r="A47" s="187" t="s">
        <v>9</v>
      </c>
      <c r="B47" s="24">
        <v>22</v>
      </c>
      <c r="C47" s="107" t="s">
        <v>332</v>
      </c>
      <c r="D47" s="113" t="s">
        <v>213</v>
      </c>
      <c r="E47" s="141"/>
      <c r="F47" s="122"/>
      <c r="G47" s="132">
        <v>13</v>
      </c>
    </row>
    <row r="48" spans="1:7" ht="15.75" customHeight="1">
      <c r="A48" s="187" t="s">
        <v>9</v>
      </c>
      <c r="B48" s="24">
        <v>23</v>
      </c>
      <c r="C48" s="111" t="s">
        <v>336</v>
      </c>
      <c r="D48" s="115" t="s">
        <v>337</v>
      </c>
      <c r="E48" s="141">
        <v>122.5</v>
      </c>
      <c r="F48" s="122"/>
      <c r="G48" s="132">
        <v>13</v>
      </c>
    </row>
    <row r="49" spans="1:7" ht="15.75" customHeight="1">
      <c r="A49" s="187" t="s">
        <v>9</v>
      </c>
      <c r="B49" s="24">
        <v>24</v>
      </c>
      <c r="C49" s="112" t="s">
        <v>365</v>
      </c>
      <c r="D49" s="116" t="s">
        <v>366</v>
      </c>
      <c r="E49" s="141">
        <v>18</v>
      </c>
      <c r="F49" s="125"/>
      <c r="G49" s="132">
        <v>13</v>
      </c>
    </row>
    <row r="50" spans="1:7" ht="15.75" customHeight="1">
      <c r="A50" s="187" t="s">
        <v>9</v>
      </c>
      <c r="B50" s="24">
        <v>25</v>
      </c>
      <c r="C50" s="107" t="s">
        <v>334</v>
      </c>
      <c r="D50" s="113" t="s">
        <v>213</v>
      </c>
      <c r="E50" s="141">
        <v>85</v>
      </c>
      <c r="F50" s="122"/>
      <c r="G50" s="132">
        <v>13</v>
      </c>
    </row>
    <row r="51" spans="1:7" ht="15.75" customHeight="1">
      <c r="A51" s="187" t="s">
        <v>9</v>
      </c>
      <c r="B51" s="24">
        <v>26</v>
      </c>
      <c r="C51" s="112" t="s">
        <v>338</v>
      </c>
      <c r="D51" s="116" t="s">
        <v>361</v>
      </c>
      <c r="E51" s="141">
        <v>290</v>
      </c>
      <c r="F51" s="125"/>
      <c r="G51" s="132">
        <v>13</v>
      </c>
    </row>
    <row r="52" spans="1:7" ht="15.75" customHeight="1">
      <c r="A52" s="187" t="s">
        <v>9</v>
      </c>
      <c r="B52" s="24">
        <v>27</v>
      </c>
      <c r="C52" s="107" t="s">
        <v>321</v>
      </c>
      <c r="D52" s="113" t="s">
        <v>276</v>
      </c>
      <c r="E52" s="141">
        <v>35</v>
      </c>
      <c r="F52" s="122"/>
      <c r="G52" s="132">
        <v>13</v>
      </c>
    </row>
    <row r="53" spans="1:7" ht="15.75" customHeight="1">
      <c r="A53" s="187" t="s">
        <v>9</v>
      </c>
      <c r="B53" s="24">
        <v>28</v>
      </c>
      <c r="C53" s="112" t="s">
        <v>364</v>
      </c>
      <c r="D53" s="116" t="s">
        <v>339</v>
      </c>
      <c r="E53" s="137">
        <v>105</v>
      </c>
      <c r="F53" s="125"/>
      <c r="G53" s="132">
        <v>13</v>
      </c>
    </row>
    <row r="54" spans="1:7" ht="15.75" customHeight="1">
      <c r="A54" s="187" t="s">
        <v>9</v>
      </c>
      <c r="B54" s="24">
        <v>29</v>
      </c>
      <c r="C54" s="107" t="s">
        <v>326</v>
      </c>
      <c r="D54" s="113" t="s">
        <v>327</v>
      </c>
      <c r="E54" s="141">
        <v>375</v>
      </c>
      <c r="F54" s="122"/>
      <c r="G54" s="132">
        <v>13</v>
      </c>
    </row>
    <row r="55" spans="1:7" ht="15.75" customHeight="1">
      <c r="A55" s="187" t="s">
        <v>9</v>
      </c>
      <c r="B55" s="24">
        <v>30</v>
      </c>
      <c r="C55" s="107" t="s">
        <v>313</v>
      </c>
      <c r="D55" s="113" t="s">
        <v>314</v>
      </c>
      <c r="E55" s="141">
        <v>18</v>
      </c>
      <c r="F55" s="129"/>
      <c r="G55" s="132">
        <v>13</v>
      </c>
    </row>
    <row r="56" spans="1:7" ht="15.75" customHeight="1">
      <c r="A56" s="187" t="s">
        <v>9</v>
      </c>
      <c r="B56" s="24">
        <v>31</v>
      </c>
      <c r="C56" s="106" t="s">
        <v>322</v>
      </c>
      <c r="D56" s="114" t="s">
        <v>273</v>
      </c>
      <c r="E56" s="141">
        <v>64.5</v>
      </c>
      <c r="F56" s="123"/>
      <c r="G56" s="132">
        <v>13</v>
      </c>
    </row>
    <row r="57" spans="1:7" ht="15.75" customHeight="1">
      <c r="A57" s="187" t="s">
        <v>9</v>
      </c>
      <c r="B57" s="24">
        <v>32</v>
      </c>
      <c r="C57" s="107" t="s">
        <v>328</v>
      </c>
      <c r="D57" s="113" t="s">
        <v>131</v>
      </c>
      <c r="E57" s="141">
        <v>130</v>
      </c>
      <c r="F57" s="122"/>
      <c r="G57" s="132">
        <v>13</v>
      </c>
    </row>
    <row r="58" spans="1:7" ht="15.75" customHeight="1">
      <c r="A58" s="187" t="s">
        <v>9</v>
      </c>
      <c r="B58" s="43">
        <v>33</v>
      </c>
      <c r="C58" s="107" t="s">
        <v>320</v>
      </c>
      <c r="D58" s="113" t="s">
        <v>276</v>
      </c>
      <c r="E58" s="141">
        <v>35</v>
      </c>
      <c r="F58" s="122"/>
      <c r="G58" s="132">
        <v>13</v>
      </c>
    </row>
    <row r="59" spans="1:7" ht="15.75" customHeight="1">
      <c r="A59" s="187"/>
      <c r="C59" s="111"/>
      <c r="D59" s="115"/>
      <c r="E59" s="141"/>
      <c r="F59" s="122"/>
      <c r="G59" s="133"/>
    </row>
    <row r="60" spans="1:7" ht="15.75" customHeight="1">
      <c r="A60" s="140" t="s">
        <v>388</v>
      </c>
      <c r="B60" s="24">
        <v>1</v>
      </c>
      <c r="C60" s="112" t="s">
        <v>351</v>
      </c>
      <c r="D60" s="116" t="s">
        <v>282</v>
      </c>
      <c r="E60" s="136">
        <v>57</v>
      </c>
      <c r="F60" s="125"/>
      <c r="G60" s="132">
        <v>14</v>
      </c>
    </row>
    <row r="61" spans="1:7" ht="15.75" customHeight="1">
      <c r="A61" s="140" t="s">
        <v>388</v>
      </c>
      <c r="B61" s="24">
        <v>2</v>
      </c>
      <c r="C61" s="107" t="s">
        <v>341</v>
      </c>
      <c r="D61" s="113" t="s">
        <v>314</v>
      </c>
      <c r="E61" s="136"/>
      <c r="F61" s="129"/>
      <c r="G61" s="132">
        <v>14</v>
      </c>
    </row>
    <row r="62" spans="1:7" ht="15.75" customHeight="1">
      <c r="A62" s="140" t="s">
        <v>388</v>
      </c>
      <c r="B62" s="24">
        <v>3</v>
      </c>
      <c r="C62" s="107" t="s">
        <v>345</v>
      </c>
      <c r="D62" s="113" t="s">
        <v>314</v>
      </c>
      <c r="E62" s="136"/>
      <c r="F62" s="129"/>
      <c r="G62" s="132">
        <v>14</v>
      </c>
    </row>
    <row r="63" spans="1:7" ht="15.75" customHeight="1">
      <c r="A63" s="140" t="s">
        <v>388</v>
      </c>
      <c r="B63" s="24">
        <v>4</v>
      </c>
      <c r="C63" s="120" t="s">
        <v>349</v>
      </c>
      <c r="D63" s="121" t="s">
        <v>350</v>
      </c>
      <c r="E63" s="136">
        <v>87</v>
      </c>
      <c r="F63" s="130"/>
      <c r="G63" s="132">
        <v>14</v>
      </c>
    </row>
    <row r="64" spans="1:7" ht="15.75" customHeight="1">
      <c r="A64" s="140" t="s">
        <v>388</v>
      </c>
      <c r="B64" s="24">
        <v>5</v>
      </c>
      <c r="C64" s="107" t="s">
        <v>344</v>
      </c>
      <c r="D64" s="113" t="s">
        <v>314</v>
      </c>
      <c r="E64" s="136"/>
      <c r="F64" s="129"/>
      <c r="G64" s="132">
        <v>14</v>
      </c>
    </row>
    <row r="65" spans="1:7" ht="15.75" customHeight="1">
      <c r="A65" s="140" t="s">
        <v>388</v>
      </c>
      <c r="B65" s="24">
        <v>6</v>
      </c>
      <c r="C65" s="107" t="s">
        <v>342</v>
      </c>
      <c r="D65" s="113" t="s">
        <v>314</v>
      </c>
      <c r="E65" s="136"/>
      <c r="F65" s="129"/>
      <c r="G65" s="132">
        <v>14</v>
      </c>
    </row>
    <row r="66" spans="1:7" ht="15.75" customHeight="1">
      <c r="A66" s="140" t="s">
        <v>388</v>
      </c>
      <c r="B66" s="24">
        <v>7</v>
      </c>
      <c r="C66" s="107" t="s">
        <v>347</v>
      </c>
      <c r="D66" s="113" t="s">
        <v>259</v>
      </c>
      <c r="E66" s="136">
        <v>30</v>
      </c>
      <c r="F66" s="122"/>
      <c r="G66" s="132">
        <v>14</v>
      </c>
    </row>
    <row r="67" spans="1:7" ht="15.75" customHeight="1">
      <c r="A67" s="140" t="s">
        <v>388</v>
      </c>
      <c r="B67" s="24">
        <v>8</v>
      </c>
      <c r="C67" s="107" t="s">
        <v>343</v>
      </c>
      <c r="D67" s="113" t="s">
        <v>314</v>
      </c>
      <c r="E67" s="136"/>
      <c r="F67" s="129"/>
      <c r="G67" s="132">
        <v>14</v>
      </c>
    </row>
    <row r="68" spans="1:7" ht="15.75" customHeight="1">
      <c r="A68" s="140" t="s">
        <v>388</v>
      </c>
      <c r="B68" s="43">
        <v>9</v>
      </c>
      <c r="C68" s="110" t="s">
        <v>340</v>
      </c>
      <c r="D68" s="115" t="s">
        <v>269</v>
      </c>
      <c r="E68" s="136">
        <v>18</v>
      </c>
      <c r="F68" s="130"/>
      <c r="G68" s="132">
        <v>14</v>
      </c>
    </row>
    <row r="69" spans="1:7" ht="15.75" customHeight="1">
      <c r="A69" s="140" t="s">
        <v>388</v>
      </c>
      <c r="B69" s="24" t="s">
        <v>443</v>
      </c>
      <c r="C69" s="107" t="s">
        <v>346</v>
      </c>
      <c r="D69" s="113" t="s">
        <v>125</v>
      </c>
      <c r="E69" s="136"/>
      <c r="F69" s="122"/>
      <c r="G69" s="132">
        <v>14</v>
      </c>
    </row>
    <row r="70" spans="1:7" ht="15.75" customHeight="1">
      <c r="A70" s="140" t="s">
        <v>388</v>
      </c>
      <c r="B70" s="24" t="s">
        <v>443</v>
      </c>
      <c r="C70" s="107" t="s">
        <v>348</v>
      </c>
      <c r="D70" s="113" t="s">
        <v>113</v>
      </c>
      <c r="E70" s="136"/>
      <c r="F70" s="122"/>
      <c r="G70" s="132">
        <v>14</v>
      </c>
    </row>
    <row r="71" spans="1:7" ht="15.75" customHeight="1">
      <c r="A71" s="140"/>
      <c r="C71" s="112"/>
      <c r="D71" s="116"/>
      <c r="E71" s="136"/>
      <c r="F71" s="124"/>
      <c r="G71" s="133"/>
    </row>
    <row r="72" spans="1:7" ht="15.75" customHeight="1">
      <c r="A72" s="109" t="s">
        <v>7</v>
      </c>
      <c r="C72" s="109"/>
      <c r="D72" s="117"/>
      <c r="E72" s="138"/>
      <c r="F72" s="126"/>
      <c r="G72" s="134"/>
    </row>
    <row r="73" spans="1:7" ht="15.75" customHeight="1">
      <c r="A73" s="139" t="s">
        <v>10</v>
      </c>
      <c r="C73" s="118"/>
      <c r="D73" s="119"/>
      <c r="E73" s="139"/>
      <c r="F73" s="127"/>
      <c r="G73" s="135"/>
    </row>
    <row r="74" spans="1:7" ht="15.75" customHeight="1">
      <c r="A74" s="140" t="s">
        <v>376</v>
      </c>
      <c r="C74" s="107" t="s">
        <v>362</v>
      </c>
      <c r="D74" s="113" t="s">
        <v>363</v>
      </c>
      <c r="E74" s="140" t="s">
        <v>373</v>
      </c>
      <c r="F74" s="128" t="s">
        <v>249</v>
      </c>
      <c r="G74" s="133"/>
    </row>
    <row r="75" spans="1:7" ht="15.75" customHeight="1">
      <c r="A75" s="140" t="s">
        <v>386</v>
      </c>
      <c r="B75" s="24">
        <v>81</v>
      </c>
      <c r="C75" s="107" t="s">
        <v>270</v>
      </c>
      <c r="D75" s="113" t="s">
        <v>271</v>
      </c>
      <c r="E75" s="136">
        <v>625</v>
      </c>
      <c r="F75" s="122"/>
      <c r="G75" s="132">
        <v>11</v>
      </c>
    </row>
    <row r="76" spans="1:7" ht="15.75" customHeight="1">
      <c r="A76" s="140" t="s">
        <v>386</v>
      </c>
      <c r="B76" s="24">
        <v>82</v>
      </c>
      <c r="C76" s="111" t="s">
        <v>200</v>
      </c>
      <c r="D76" s="115" t="s">
        <v>281</v>
      </c>
      <c r="E76" s="136"/>
      <c r="F76" s="122"/>
      <c r="G76" s="132">
        <v>11</v>
      </c>
    </row>
    <row r="77" spans="1:7" ht="15.75" customHeight="1">
      <c r="A77" s="140" t="s">
        <v>386</v>
      </c>
      <c r="B77" s="24">
        <v>83</v>
      </c>
      <c r="C77" s="107" t="s">
        <v>274</v>
      </c>
      <c r="D77" s="113" t="s">
        <v>113</v>
      </c>
      <c r="E77" s="136">
        <v>196.5</v>
      </c>
      <c r="F77" s="122"/>
      <c r="G77" s="132">
        <v>11</v>
      </c>
    </row>
    <row r="78" spans="1:7" ht="15.75" customHeight="1">
      <c r="A78" s="140" t="s">
        <v>386</v>
      </c>
      <c r="B78" s="24">
        <v>84</v>
      </c>
      <c r="C78" s="111" t="s">
        <v>279</v>
      </c>
      <c r="D78" s="113" t="s">
        <v>104</v>
      </c>
      <c r="E78" s="137">
        <v>152.5</v>
      </c>
      <c r="F78" s="122"/>
      <c r="G78" s="132">
        <v>10</v>
      </c>
    </row>
    <row r="79" spans="1:7" ht="15.75" customHeight="1">
      <c r="A79" s="140" t="s">
        <v>386</v>
      </c>
      <c r="B79" s="24">
        <v>85</v>
      </c>
      <c r="C79" s="112" t="s">
        <v>367</v>
      </c>
      <c r="D79" s="116" t="s">
        <v>368</v>
      </c>
      <c r="E79" s="136">
        <v>333</v>
      </c>
      <c r="F79" s="125"/>
      <c r="G79" s="132">
        <v>11</v>
      </c>
    </row>
    <row r="80" spans="1:7" ht="15.75" customHeight="1">
      <c r="A80" s="140" t="s">
        <v>386</v>
      </c>
      <c r="B80" s="24">
        <v>86</v>
      </c>
      <c r="C80" s="110" t="s">
        <v>268</v>
      </c>
      <c r="D80" s="115" t="s">
        <v>269</v>
      </c>
      <c r="E80" s="142"/>
      <c r="F80" s="130"/>
      <c r="G80" s="132">
        <v>11</v>
      </c>
    </row>
    <row r="81" spans="1:7" ht="15.75" customHeight="1">
      <c r="A81" s="140" t="s">
        <v>386</v>
      </c>
      <c r="B81" s="24">
        <v>87</v>
      </c>
      <c r="C81" s="106" t="s">
        <v>272</v>
      </c>
      <c r="D81" s="114" t="s">
        <v>273</v>
      </c>
      <c r="E81" s="136">
        <v>160</v>
      </c>
      <c r="F81" s="123"/>
      <c r="G81" s="132">
        <v>10</v>
      </c>
    </row>
    <row r="82" spans="1:7" ht="15.75" customHeight="1">
      <c r="A82" s="140" t="s">
        <v>386</v>
      </c>
      <c r="B82" s="24">
        <v>88</v>
      </c>
      <c r="C82" s="111" t="s">
        <v>475</v>
      </c>
      <c r="D82" s="115" t="s">
        <v>280</v>
      </c>
      <c r="E82" s="136">
        <v>105</v>
      </c>
      <c r="F82" s="122"/>
      <c r="G82" s="132">
        <v>11</v>
      </c>
    </row>
    <row r="83" spans="1:7" ht="15.75" customHeight="1">
      <c r="A83" s="140" t="s">
        <v>386</v>
      </c>
      <c r="B83" s="24">
        <v>89</v>
      </c>
      <c r="C83" s="110" t="s">
        <v>277</v>
      </c>
      <c r="D83" s="115" t="s">
        <v>278</v>
      </c>
      <c r="E83" s="136">
        <v>252.5</v>
      </c>
      <c r="F83" s="122"/>
      <c r="G83" s="132">
        <v>11</v>
      </c>
    </row>
    <row r="84" spans="1:7" ht="15.75" customHeight="1">
      <c r="A84" s="140" t="s">
        <v>386</v>
      </c>
      <c r="B84" s="24">
        <v>90</v>
      </c>
      <c r="C84" s="111" t="s">
        <v>474</v>
      </c>
      <c r="D84" s="115" t="s">
        <v>281</v>
      </c>
      <c r="E84" s="136"/>
      <c r="F84" s="122"/>
      <c r="G84" s="132">
        <v>11</v>
      </c>
    </row>
    <row r="85" spans="1:7" ht="15.75" customHeight="1">
      <c r="A85" s="140" t="s">
        <v>386</v>
      </c>
      <c r="B85" s="24">
        <v>91</v>
      </c>
      <c r="C85" s="110" t="s">
        <v>275</v>
      </c>
      <c r="D85" s="115" t="s">
        <v>276</v>
      </c>
      <c r="E85" s="136">
        <v>250.5</v>
      </c>
      <c r="F85" s="122"/>
      <c r="G85" s="132">
        <v>10</v>
      </c>
    </row>
    <row r="86" spans="1:7" ht="15.75" customHeight="1">
      <c r="A86" s="140"/>
      <c r="C86" s="111"/>
      <c r="D86" s="115"/>
      <c r="E86" s="136"/>
      <c r="F86" s="122"/>
      <c r="G86" s="132"/>
    </row>
    <row r="87" spans="1:7" ht="15.75" customHeight="1">
      <c r="A87" s="140" t="s">
        <v>390</v>
      </c>
      <c r="B87" s="24">
        <v>75</v>
      </c>
      <c r="C87" s="106" t="s">
        <v>297</v>
      </c>
      <c r="D87" s="114" t="s">
        <v>273</v>
      </c>
      <c r="E87" s="136">
        <v>142.5</v>
      </c>
      <c r="F87" s="123"/>
      <c r="G87" s="132">
        <v>12</v>
      </c>
    </row>
    <row r="88" spans="1:7" ht="15.75" customHeight="1">
      <c r="A88" s="140" t="s">
        <v>390</v>
      </c>
      <c r="B88" s="24">
        <v>76</v>
      </c>
      <c r="C88" s="107" t="s">
        <v>301</v>
      </c>
      <c r="D88" s="113" t="s">
        <v>302</v>
      </c>
      <c r="E88" s="136">
        <v>53</v>
      </c>
      <c r="F88" s="122"/>
      <c r="G88" s="132">
        <v>12</v>
      </c>
    </row>
    <row r="89" spans="1:7" ht="15.75" customHeight="1">
      <c r="A89" s="140" t="s">
        <v>390</v>
      </c>
      <c r="B89" s="24">
        <v>77</v>
      </c>
      <c r="C89" s="106" t="s">
        <v>298</v>
      </c>
      <c r="D89" s="114" t="s">
        <v>299</v>
      </c>
      <c r="E89" s="136">
        <v>177.5</v>
      </c>
      <c r="F89" s="123"/>
      <c r="G89" s="132">
        <v>12</v>
      </c>
    </row>
    <row r="90" spans="1:7" ht="15.75" customHeight="1">
      <c r="A90" s="140" t="s">
        <v>390</v>
      </c>
      <c r="B90" s="24">
        <v>78</v>
      </c>
      <c r="C90" s="107" t="s">
        <v>295</v>
      </c>
      <c r="D90" s="113" t="s">
        <v>276</v>
      </c>
      <c r="E90" s="136"/>
      <c r="F90" s="122"/>
      <c r="G90" s="132">
        <v>12</v>
      </c>
    </row>
    <row r="91" spans="1:7" ht="15.75" customHeight="1">
      <c r="A91" s="140" t="s">
        <v>390</v>
      </c>
      <c r="B91" s="24">
        <v>79</v>
      </c>
      <c r="C91" s="107" t="s">
        <v>300</v>
      </c>
      <c r="D91" s="113" t="s">
        <v>230</v>
      </c>
      <c r="E91" s="136">
        <v>53</v>
      </c>
      <c r="F91" s="122"/>
      <c r="G91" s="132">
        <v>12</v>
      </c>
    </row>
    <row r="92" spans="1:7" ht="15.75" customHeight="1">
      <c r="A92" s="140" t="s">
        <v>390</v>
      </c>
      <c r="B92" s="104">
        <v>80</v>
      </c>
      <c r="C92" s="106" t="s">
        <v>296</v>
      </c>
      <c r="D92" s="114" t="s">
        <v>273</v>
      </c>
      <c r="E92" s="136">
        <v>170</v>
      </c>
      <c r="F92" s="123"/>
      <c r="G92" s="132">
        <v>12</v>
      </c>
    </row>
    <row r="93" spans="1:7" ht="15.75" customHeight="1">
      <c r="A93" s="140"/>
      <c r="C93" s="107"/>
      <c r="D93" s="113"/>
      <c r="E93" s="136"/>
      <c r="F93" s="122"/>
      <c r="G93" s="132"/>
    </row>
    <row r="94" spans="1:7" ht="15.75" customHeight="1">
      <c r="A94" s="140" t="s">
        <v>387</v>
      </c>
      <c r="B94" s="24">
        <v>65</v>
      </c>
      <c r="C94" s="106" t="s">
        <v>307</v>
      </c>
      <c r="D94" s="114" t="s">
        <v>273</v>
      </c>
      <c r="E94" s="136">
        <v>450</v>
      </c>
      <c r="F94" s="123"/>
      <c r="G94" s="132">
        <v>13</v>
      </c>
    </row>
    <row r="95" spans="1:7" ht="15.75" customHeight="1">
      <c r="A95" s="140" t="s">
        <v>387</v>
      </c>
      <c r="B95" s="24">
        <v>66</v>
      </c>
      <c r="C95" s="107" t="s">
        <v>310</v>
      </c>
      <c r="D95" s="113" t="s">
        <v>306</v>
      </c>
      <c r="E95" s="136"/>
      <c r="F95" s="122"/>
      <c r="G95" s="132">
        <v>13</v>
      </c>
    </row>
    <row r="96" spans="1:7" ht="15.75" customHeight="1">
      <c r="A96" s="140" t="s">
        <v>387</v>
      </c>
      <c r="B96" s="24">
        <v>67</v>
      </c>
      <c r="C96" s="107" t="s">
        <v>472</v>
      </c>
      <c r="D96" s="113" t="s">
        <v>276</v>
      </c>
      <c r="E96" s="136">
        <v>18</v>
      </c>
      <c r="F96" s="122"/>
      <c r="G96" s="132">
        <v>13</v>
      </c>
    </row>
    <row r="97" spans="1:7" ht="15.75" customHeight="1">
      <c r="A97" s="140" t="s">
        <v>387</v>
      </c>
      <c r="B97" s="24">
        <v>68</v>
      </c>
      <c r="C97" s="107" t="s">
        <v>308</v>
      </c>
      <c r="D97" s="113" t="s">
        <v>113</v>
      </c>
      <c r="E97" s="136">
        <v>18</v>
      </c>
      <c r="F97" s="122"/>
      <c r="G97" s="132">
        <v>13</v>
      </c>
    </row>
    <row r="98" spans="1:7" ht="15.75" customHeight="1">
      <c r="A98" s="140" t="s">
        <v>387</v>
      </c>
      <c r="B98" s="24">
        <v>69</v>
      </c>
      <c r="C98" s="111" t="s">
        <v>309</v>
      </c>
      <c r="D98" s="113" t="s">
        <v>104</v>
      </c>
      <c r="E98" s="136">
        <v>247.5</v>
      </c>
      <c r="F98" s="122"/>
      <c r="G98" s="132">
        <v>13</v>
      </c>
    </row>
    <row r="99" spans="1:7" ht="15.75" customHeight="1">
      <c r="A99" s="140" t="s">
        <v>387</v>
      </c>
      <c r="B99" s="24">
        <v>70</v>
      </c>
      <c r="C99" s="110" t="s">
        <v>303</v>
      </c>
      <c r="D99" s="115" t="s">
        <v>304</v>
      </c>
      <c r="E99" s="136">
        <v>53</v>
      </c>
      <c r="F99" s="130"/>
      <c r="G99" s="132">
        <v>13</v>
      </c>
    </row>
    <row r="100" spans="1:7" ht="15.75" customHeight="1">
      <c r="A100" s="140" t="s">
        <v>387</v>
      </c>
      <c r="B100" s="24">
        <v>71</v>
      </c>
      <c r="C100" s="112" t="s">
        <v>370</v>
      </c>
      <c r="D100" s="116" t="s">
        <v>282</v>
      </c>
      <c r="E100" s="136">
        <v>12</v>
      </c>
      <c r="F100" s="125"/>
      <c r="G100" s="132">
        <v>13</v>
      </c>
    </row>
    <row r="101" spans="1:7" ht="15.75" customHeight="1">
      <c r="A101" s="140" t="s">
        <v>387</v>
      </c>
      <c r="B101" s="24">
        <v>72</v>
      </c>
      <c r="C101" s="112" t="s">
        <v>369</v>
      </c>
      <c r="D101" s="116" t="s">
        <v>282</v>
      </c>
      <c r="E101" s="136">
        <v>232.5</v>
      </c>
      <c r="F101" s="125"/>
      <c r="G101" s="132">
        <v>13</v>
      </c>
    </row>
    <row r="102" spans="1:7" ht="15.75" customHeight="1">
      <c r="A102" s="140" t="s">
        <v>387</v>
      </c>
      <c r="B102" s="24">
        <v>73</v>
      </c>
      <c r="C102" s="107" t="s">
        <v>305</v>
      </c>
      <c r="D102" s="113" t="s">
        <v>306</v>
      </c>
      <c r="E102" s="142"/>
      <c r="F102" s="122"/>
      <c r="G102" s="132">
        <v>13</v>
      </c>
    </row>
    <row r="103" spans="1:7" ht="15.75" customHeight="1">
      <c r="A103" s="140" t="s">
        <v>387</v>
      </c>
      <c r="B103" s="104">
        <v>74</v>
      </c>
      <c r="C103" s="106" t="s">
        <v>473</v>
      </c>
      <c r="D103" s="114" t="s">
        <v>273</v>
      </c>
      <c r="E103" s="137">
        <v>125</v>
      </c>
      <c r="F103" s="123"/>
      <c r="G103" s="132">
        <v>13</v>
      </c>
    </row>
    <row r="104" spans="1:7" ht="15.75" customHeight="1">
      <c r="A104" s="140" t="s">
        <v>387</v>
      </c>
      <c r="B104" s="24" t="s">
        <v>443</v>
      </c>
      <c r="C104" s="107" t="s">
        <v>101</v>
      </c>
      <c r="D104" s="113" t="s">
        <v>102</v>
      </c>
      <c r="E104" s="142"/>
      <c r="F104" s="122"/>
      <c r="G104" s="132">
        <v>13</v>
      </c>
    </row>
    <row r="105" spans="1:7" ht="15.75" customHeight="1">
      <c r="A105" s="140"/>
      <c r="C105" s="112"/>
      <c r="D105" s="116"/>
      <c r="E105" s="136"/>
      <c r="F105" s="124"/>
      <c r="G105" s="132"/>
    </row>
    <row r="106" spans="1:7" ht="15.75" customHeight="1">
      <c r="A106" s="140" t="s">
        <v>391</v>
      </c>
      <c r="B106" s="24">
        <v>57</v>
      </c>
      <c r="C106" s="107" t="s">
        <v>355</v>
      </c>
      <c r="D106" s="113" t="s">
        <v>306</v>
      </c>
      <c r="E106" s="136">
        <v>18</v>
      </c>
      <c r="F106" s="122"/>
      <c r="G106" s="132">
        <v>14</v>
      </c>
    </row>
    <row r="107" spans="1:7" ht="15.75" customHeight="1">
      <c r="A107" s="140" t="s">
        <v>391</v>
      </c>
      <c r="B107" s="24">
        <v>58</v>
      </c>
      <c r="C107" s="110" t="s">
        <v>103</v>
      </c>
      <c r="D107" s="115" t="s">
        <v>233</v>
      </c>
      <c r="E107" s="136"/>
      <c r="F107" s="130"/>
      <c r="G107" s="132">
        <v>14</v>
      </c>
    </row>
    <row r="108" spans="1:7" ht="15.75" customHeight="1">
      <c r="A108" s="140" t="s">
        <v>391</v>
      </c>
      <c r="B108" s="24">
        <v>59</v>
      </c>
      <c r="C108" s="112" t="s">
        <v>371</v>
      </c>
      <c r="D108" s="116" t="s">
        <v>311</v>
      </c>
      <c r="E108" s="136">
        <v>87</v>
      </c>
      <c r="F108" s="125"/>
      <c r="G108" s="132">
        <v>14</v>
      </c>
    </row>
    <row r="109" spans="1:7" ht="15.75" customHeight="1">
      <c r="A109" s="140" t="s">
        <v>391</v>
      </c>
      <c r="B109" s="24">
        <v>60</v>
      </c>
      <c r="C109" s="107" t="s">
        <v>356</v>
      </c>
      <c r="D109" s="113" t="s">
        <v>306</v>
      </c>
      <c r="E109" s="136"/>
      <c r="F109" s="122"/>
      <c r="G109" s="132">
        <v>14</v>
      </c>
    </row>
    <row r="110" spans="1:7" ht="15.75" customHeight="1">
      <c r="A110" s="140" t="s">
        <v>391</v>
      </c>
      <c r="B110" s="24">
        <v>61</v>
      </c>
      <c r="C110" s="107" t="s">
        <v>354</v>
      </c>
      <c r="D110" s="113" t="s">
        <v>276</v>
      </c>
      <c r="E110" s="136">
        <v>30</v>
      </c>
      <c r="F110" s="122"/>
      <c r="G110" s="132">
        <v>14</v>
      </c>
    </row>
    <row r="111" spans="1:7" ht="15.75" customHeight="1">
      <c r="A111" s="140" t="s">
        <v>391</v>
      </c>
      <c r="B111" s="24">
        <v>62</v>
      </c>
      <c r="C111" s="111" t="s">
        <v>471</v>
      </c>
      <c r="D111" s="115" t="s">
        <v>352</v>
      </c>
      <c r="E111" s="136"/>
      <c r="F111" s="131"/>
      <c r="G111" s="132">
        <v>14</v>
      </c>
    </row>
    <row r="112" spans="1:7" ht="15.75" customHeight="1">
      <c r="A112" s="140" t="s">
        <v>391</v>
      </c>
      <c r="B112" s="24">
        <v>63</v>
      </c>
      <c r="C112" s="107" t="s">
        <v>353</v>
      </c>
      <c r="D112" s="113" t="s">
        <v>276</v>
      </c>
      <c r="E112" s="136">
        <v>85</v>
      </c>
      <c r="F112" s="122"/>
      <c r="G112" s="132">
        <v>13</v>
      </c>
    </row>
    <row r="113" spans="1:7" ht="15.75" customHeight="1">
      <c r="A113" s="140" t="s">
        <v>391</v>
      </c>
      <c r="B113" s="104">
        <v>64</v>
      </c>
      <c r="C113" s="111" t="s">
        <v>470</v>
      </c>
      <c r="D113" s="115" t="s">
        <v>352</v>
      </c>
      <c r="E113" s="136"/>
      <c r="F113" s="131"/>
      <c r="G113" s="132">
        <v>14</v>
      </c>
    </row>
    <row r="114" spans="1:7" ht="15.75" customHeight="1">
      <c r="A114" s="140" t="s">
        <v>391</v>
      </c>
      <c r="B114" s="24" t="s">
        <v>443</v>
      </c>
      <c r="C114" s="107" t="s">
        <v>357</v>
      </c>
      <c r="D114" s="113" t="s">
        <v>113</v>
      </c>
      <c r="E114" s="136"/>
      <c r="F114" s="122"/>
      <c r="G114" s="132">
        <v>14</v>
      </c>
    </row>
    <row r="115" spans="1:7" ht="15.75" customHeight="1">
      <c r="A115" s="140"/>
      <c r="C115" s="110"/>
      <c r="D115" s="115"/>
      <c r="E115" s="136"/>
      <c r="F115" s="122"/>
      <c r="G115" s="133"/>
    </row>
    <row r="116" spans="3:7" ht="15.75" customHeight="1">
      <c r="C116" s="112"/>
      <c r="D116" s="116"/>
      <c r="E116" s="136"/>
      <c r="F116" s="124"/>
      <c r="G116" s="133"/>
    </row>
    <row r="117" spans="3:7" ht="15.75" customHeight="1">
      <c r="C117" s="111"/>
      <c r="D117" s="115"/>
      <c r="E117" s="136"/>
      <c r="F117" s="122"/>
      <c r="G117" s="133"/>
    </row>
    <row r="118" spans="3:6" ht="15.75" customHeight="1">
      <c r="C118" s="46"/>
      <c r="D118" s="37"/>
      <c r="F118" s="103"/>
    </row>
    <row r="119" spans="3:6" ht="15.75" customHeight="1">
      <c r="C119" s="46"/>
      <c r="D119" s="37"/>
      <c r="F119" s="103"/>
    </row>
    <row r="120" spans="3:6" ht="15.75" customHeight="1">
      <c r="C120" s="46"/>
      <c r="D120" s="37"/>
      <c r="F120" s="103"/>
    </row>
    <row r="121" spans="3:6" ht="15.75" customHeight="1">
      <c r="C121" s="46"/>
      <c r="D121" s="37"/>
      <c r="F121" s="103"/>
    </row>
    <row r="122" spans="3:6" ht="15.75" customHeight="1">
      <c r="C122" s="46"/>
      <c r="D122" s="37"/>
      <c r="F122" s="103"/>
    </row>
    <row r="123" spans="3:6" ht="15.75" customHeight="1">
      <c r="C123" s="46"/>
      <c r="D123" s="37"/>
      <c r="F123" s="103"/>
    </row>
    <row r="124" spans="3:6" ht="15.75" customHeight="1">
      <c r="C124" s="46"/>
      <c r="D124" s="37"/>
      <c r="F124" s="103"/>
    </row>
    <row r="125" spans="3:6" ht="15.75" customHeight="1">
      <c r="C125" s="46"/>
      <c r="D125" s="37"/>
      <c r="F125" s="103"/>
    </row>
    <row r="126" spans="3:6" ht="15.75" customHeight="1">
      <c r="C126" s="46"/>
      <c r="D126" s="37"/>
      <c r="F126" s="103"/>
    </row>
    <row r="127" spans="6:7" ht="13.5">
      <c r="F127" s="34"/>
      <c r="G127" s="24">
        <f>DATEDIF(F127,($F$4),"ｙ")</f>
        <v>107</v>
      </c>
    </row>
    <row r="128" ht="13.5">
      <c r="F128" s="34"/>
    </row>
    <row r="129" ht="13.5">
      <c r="F129" s="34"/>
    </row>
    <row r="130" ht="13.5">
      <c r="F130" s="34"/>
    </row>
    <row r="131" ht="13.5">
      <c r="F131" s="34"/>
    </row>
    <row r="132" spans="2:8" ht="13.5">
      <c r="B132" s="104"/>
      <c r="C132" s="105"/>
      <c r="D132" s="105"/>
      <c r="E132" s="104"/>
      <c r="F132" s="104"/>
      <c r="G132" s="104"/>
      <c r="H132" s="104"/>
    </row>
    <row r="133" ht="13.5">
      <c r="C133" s="38" t="s">
        <v>155</v>
      </c>
    </row>
    <row r="134" spans="3:7" ht="13.5">
      <c r="C134" s="26" t="s">
        <v>247</v>
      </c>
      <c r="D134" s="26" t="s">
        <v>248</v>
      </c>
      <c r="F134" s="29" t="s">
        <v>249</v>
      </c>
      <c r="G134" s="29" t="s">
        <v>250</v>
      </c>
    </row>
    <row r="135" spans="3:7" ht="13.5">
      <c r="C135" s="17" t="s">
        <v>106</v>
      </c>
      <c r="D135" s="18" t="s">
        <v>107</v>
      </c>
      <c r="E135" s="21">
        <v>146</v>
      </c>
      <c r="F135" s="30" t="s">
        <v>108</v>
      </c>
      <c r="G135" s="24" t="e">
        <f aca="true" t="shared" si="0" ref="G135:G178">DATEDIF(F135,($F$4),"ｙ")</f>
        <v>#VALUE!</v>
      </c>
    </row>
    <row r="136" spans="3:8" ht="14.25">
      <c r="C136" s="17" t="s">
        <v>109</v>
      </c>
      <c r="D136" s="18" t="s">
        <v>110</v>
      </c>
      <c r="E136" s="21">
        <v>147</v>
      </c>
      <c r="F136" s="30" t="s">
        <v>111</v>
      </c>
      <c r="G136" s="24" t="e">
        <f t="shared" si="0"/>
        <v>#VALUE!</v>
      </c>
      <c r="H136" s="11"/>
    </row>
    <row r="137" spans="3:8" ht="14.25">
      <c r="C137" s="17" t="s">
        <v>112</v>
      </c>
      <c r="D137" s="18" t="s">
        <v>113</v>
      </c>
      <c r="E137" s="21">
        <v>148</v>
      </c>
      <c r="F137" s="31">
        <v>3</v>
      </c>
      <c r="G137" s="24">
        <f t="shared" si="0"/>
        <v>107</v>
      </c>
      <c r="H137" s="11"/>
    </row>
    <row r="138" spans="2:7" ht="13.5">
      <c r="B138" s="35"/>
      <c r="C138" s="17" t="s">
        <v>114</v>
      </c>
      <c r="D138" s="18" t="s">
        <v>115</v>
      </c>
      <c r="E138" s="21">
        <v>149</v>
      </c>
      <c r="F138" s="31">
        <v>4</v>
      </c>
      <c r="G138" s="24">
        <f t="shared" si="0"/>
        <v>107</v>
      </c>
    </row>
    <row r="139" spans="2:7" ht="13.5">
      <c r="B139" s="35"/>
      <c r="C139" s="17" t="s">
        <v>116</v>
      </c>
      <c r="D139" s="18" t="s">
        <v>117</v>
      </c>
      <c r="E139" s="21">
        <v>150</v>
      </c>
      <c r="F139" s="31">
        <v>5</v>
      </c>
      <c r="G139" s="24">
        <f t="shared" si="0"/>
        <v>107</v>
      </c>
    </row>
    <row r="140" spans="2:8" ht="14.25">
      <c r="B140" s="35"/>
      <c r="C140" s="17" t="s">
        <v>118</v>
      </c>
      <c r="D140" s="18" t="s">
        <v>229</v>
      </c>
      <c r="E140" s="21">
        <v>31</v>
      </c>
      <c r="F140" s="31">
        <v>1</v>
      </c>
      <c r="G140" s="24">
        <f t="shared" si="0"/>
        <v>107</v>
      </c>
      <c r="H140" s="11"/>
    </row>
    <row r="141" spans="2:7" ht="13.5">
      <c r="B141" s="35"/>
      <c r="C141" s="17" t="s">
        <v>119</v>
      </c>
      <c r="D141" s="18" t="s">
        <v>229</v>
      </c>
      <c r="E141" s="21">
        <v>32</v>
      </c>
      <c r="F141" s="31">
        <v>2</v>
      </c>
      <c r="G141" s="24">
        <f t="shared" si="0"/>
        <v>107</v>
      </c>
    </row>
    <row r="142" spans="2:8" ht="14.25">
      <c r="B142" s="35"/>
      <c r="C142" s="17" t="s">
        <v>120</v>
      </c>
      <c r="D142" s="18" t="s">
        <v>229</v>
      </c>
      <c r="E142" s="21">
        <v>33</v>
      </c>
      <c r="F142" s="31">
        <v>3</v>
      </c>
      <c r="G142" s="24">
        <f t="shared" si="0"/>
        <v>107</v>
      </c>
      <c r="H142" s="11"/>
    </row>
    <row r="143" spans="2:7" ht="13.5">
      <c r="B143" s="35"/>
      <c r="C143" s="17" t="s">
        <v>121</v>
      </c>
      <c r="D143" s="18" t="s">
        <v>229</v>
      </c>
      <c r="E143" s="21">
        <v>34</v>
      </c>
      <c r="F143" s="31">
        <v>4</v>
      </c>
      <c r="G143" s="24">
        <f t="shared" si="0"/>
        <v>107</v>
      </c>
    </row>
    <row r="144" spans="2:8" ht="14.25">
      <c r="B144" s="35"/>
      <c r="C144" s="32" t="s">
        <v>122</v>
      </c>
      <c r="D144" s="33" t="s">
        <v>123</v>
      </c>
      <c r="E144" s="21">
        <v>224</v>
      </c>
      <c r="F144" s="19"/>
      <c r="G144" s="24">
        <f t="shared" si="0"/>
        <v>107</v>
      </c>
      <c r="H144" s="11"/>
    </row>
    <row r="145" spans="2:8" ht="14.25">
      <c r="B145" s="35"/>
      <c r="C145" s="17" t="s">
        <v>124</v>
      </c>
      <c r="D145" s="18" t="s">
        <v>125</v>
      </c>
      <c r="E145" s="21">
        <v>109</v>
      </c>
      <c r="F145" s="19" t="s">
        <v>126</v>
      </c>
      <c r="G145" s="24" t="e">
        <f t="shared" si="0"/>
        <v>#VALUE!</v>
      </c>
      <c r="H145" s="11"/>
    </row>
    <row r="146" spans="2:7" ht="13.5">
      <c r="B146" s="35"/>
      <c r="C146" s="17" t="s">
        <v>127</v>
      </c>
      <c r="D146" s="18" t="s">
        <v>125</v>
      </c>
      <c r="E146" s="21">
        <v>110</v>
      </c>
      <c r="F146" s="19"/>
      <c r="G146" s="24">
        <f t="shared" si="0"/>
        <v>107</v>
      </c>
    </row>
    <row r="147" spans="2:7" ht="13.5">
      <c r="B147" s="35"/>
      <c r="C147" s="17" t="s">
        <v>128</v>
      </c>
      <c r="D147" s="18" t="s">
        <v>129</v>
      </c>
      <c r="E147" s="21">
        <v>111</v>
      </c>
      <c r="F147" s="19"/>
      <c r="G147" s="24">
        <f t="shared" si="0"/>
        <v>107</v>
      </c>
    </row>
    <row r="148" spans="2:7" ht="13.5">
      <c r="B148" s="35"/>
      <c r="C148" s="17" t="s">
        <v>130</v>
      </c>
      <c r="D148" s="18" t="s">
        <v>131</v>
      </c>
      <c r="E148" s="21">
        <v>112</v>
      </c>
      <c r="F148" s="19"/>
      <c r="G148" s="24">
        <f t="shared" si="0"/>
        <v>107</v>
      </c>
    </row>
    <row r="149" spans="2:7" ht="13.5">
      <c r="B149" s="35"/>
      <c r="C149" s="17" t="s">
        <v>132</v>
      </c>
      <c r="D149" s="18" t="s">
        <v>125</v>
      </c>
      <c r="E149" s="21">
        <v>113</v>
      </c>
      <c r="F149" s="19"/>
      <c r="G149" s="24">
        <f t="shared" si="0"/>
        <v>107</v>
      </c>
    </row>
    <row r="150" spans="2:7" ht="13.5">
      <c r="B150" s="35"/>
      <c r="C150" s="32" t="s">
        <v>133</v>
      </c>
      <c r="D150" s="33" t="s">
        <v>231</v>
      </c>
      <c r="E150" s="21">
        <v>209</v>
      </c>
      <c r="F150" s="19"/>
      <c r="G150" s="24">
        <f t="shared" si="0"/>
        <v>107</v>
      </c>
    </row>
    <row r="151" spans="2:7" ht="13.5">
      <c r="B151" s="35"/>
      <c r="C151" s="16" t="s">
        <v>134</v>
      </c>
      <c r="D151" s="20" t="s">
        <v>105</v>
      </c>
      <c r="E151" s="21">
        <v>21</v>
      </c>
      <c r="F151" s="30"/>
      <c r="G151" s="24">
        <f t="shared" si="0"/>
        <v>107</v>
      </c>
    </row>
    <row r="152" spans="2:7" ht="13.5">
      <c r="B152" s="35"/>
      <c r="C152" s="17" t="s">
        <v>135</v>
      </c>
      <c r="D152" s="18" t="s">
        <v>136</v>
      </c>
      <c r="E152" s="21">
        <v>249</v>
      </c>
      <c r="F152" s="30" t="s">
        <v>137</v>
      </c>
      <c r="G152" s="24" t="e">
        <f t="shared" si="0"/>
        <v>#VALUE!</v>
      </c>
    </row>
    <row r="153" spans="2:7" ht="13.5">
      <c r="B153" s="35"/>
      <c r="C153" s="17" t="s">
        <v>138</v>
      </c>
      <c r="D153" s="18" t="s">
        <v>136</v>
      </c>
      <c r="E153" s="21">
        <v>250</v>
      </c>
      <c r="F153" s="31">
        <v>2</v>
      </c>
      <c r="G153" s="24">
        <f t="shared" si="0"/>
        <v>107</v>
      </c>
    </row>
    <row r="154" spans="2:7" ht="13.5">
      <c r="B154" s="35"/>
      <c r="C154" s="17" t="s">
        <v>139</v>
      </c>
      <c r="D154" s="18" t="s">
        <v>136</v>
      </c>
      <c r="E154" s="21">
        <v>251</v>
      </c>
      <c r="F154" s="31">
        <v>3</v>
      </c>
      <c r="G154" s="24">
        <f t="shared" si="0"/>
        <v>107</v>
      </c>
    </row>
    <row r="155" spans="2:7" ht="13.5">
      <c r="B155" s="35"/>
      <c r="C155" s="17" t="s">
        <v>140</v>
      </c>
      <c r="D155" s="18" t="s">
        <v>136</v>
      </c>
      <c r="E155" s="21">
        <v>252</v>
      </c>
      <c r="F155" s="30" t="s">
        <v>141</v>
      </c>
      <c r="G155" s="24" t="e">
        <f t="shared" si="0"/>
        <v>#VALUE!</v>
      </c>
    </row>
    <row r="156" spans="2:7" ht="13.5">
      <c r="B156" s="35"/>
      <c r="C156" s="17" t="s">
        <v>142</v>
      </c>
      <c r="D156" s="23" t="s">
        <v>136</v>
      </c>
      <c r="E156" s="21">
        <v>253</v>
      </c>
      <c r="F156" s="30" t="s">
        <v>143</v>
      </c>
      <c r="G156" s="24" t="e">
        <f t="shared" si="0"/>
        <v>#VALUE!</v>
      </c>
    </row>
    <row r="157" spans="2:7" ht="13.5">
      <c r="B157" s="35"/>
      <c r="C157" s="32" t="s">
        <v>144</v>
      </c>
      <c r="D157" s="19" t="s">
        <v>145</v>
      </c>
      <c r="E157" s="21">
        <v>158</v>
      </c>
      <c r="F157" s="19"/>
      <c r="G157" s="24">
        <f t="shared" si="0"/>
        <v>107</v>
      </c>
    </row>
    <row r="158" spans="2:7" ht="13.5">
      <c r="B158" s="35"/>
      <c r="C158" s="32" t="s">
        <v>146</v>
      </c>
      <c r="D158" s="19" t="s">
        <v>147</v>
      </c>
      <c r="E158" s="21">
        <v>246</v>
      </c>
      <c r="F158" s="19"/>
      <c r="G158" s="24">
        <f t="shared" si="0"/>
        <v>107</v>
      </c>
    </row>
    <row r="159" spans="2:7" ht="13.5">
      <c r="B159" s="35"/>
      <c r="C159" s="39" t="s">
        <v>148</v>
      </c>
      <c r="D159" s="19" t="s">
        <v>149</v>
      </c>
      <c r="E159" s="21">
        <v>28</v>
      </c>
      <c r="F159" s="40" t="s">
        <v>150</v>
      </c>
      <c r="G159" s="24" t="e">
        <f t="shared" si="0"/>
        <v>#VALUE!</v>
      </c>
    </row>
    <row r="160" spans="2:7" ht="13.5">
      <c r="B160" s="35"/>
      <c r="C160" s="32" t="s">
        <v>151</v>
      </c>
      <c r="D160" s="33" t="s">
        <v>152</v>
      </c>
      <c r="E160" s="21">
        <v>205</v>
      </c>
      <c r="F160" s="19" t="s">
        <v>153</v>
      </c>
      <c r="G160" s="24" t="e">
        <f t="shared" si="0"/>
        <v>#VALUE!</v>
      </c>
    </row>
    <row r="161" spans="2:7" ht="13.5">
      <c r="B161" s="35"/>
      <c r="C161" s="32" t="s">
        <v>154</v>
      </c>
      <c r="D161" s="33" t="s">
        <v>149</v>
      </c>
      <c r="E161" s="21">
        <v>206</v>
      </c>
      <c r="F161" s="19"/>
      <c r="G161" s="24">
        <f t="shared" si="0"/>
        <v>107</v>
      </c>
    </row>
    <row r="162" spans="6:7" ht="13.5">
      <c r="F162" s="34"/>
      <c r="G162" s="24">
        <f t="shared" si="0"/>
        <v>107</v>
      </c>
    </row>
    <row r="163" spans="6:7" ht="13.5">
      <c r="F163" s="34"/>
      <c r="G163" s="24">
        <f t="shared" si="0"/>
        <v>107</v>
      </c>
    </row>
    <row r="164" spans="6:7" ht="13.5">
      <c r="F164" s="34"/>
      <c r="G164" s="24">
        <f t="shared" si="0"/>
        <v>107</v>
      </c>
    </row>
    <row r="165" spans="6:7" ht="13.5">
      <c r="F165" s="34"/>
      <c r="G165" s="24">
        <f t="shared" si="0"/>
        <v>107</v>
      </c>
    </row>
    <row r="166" spans="6:7" ht="13.5">
      <c r="F166" s="34"/>
      <c r="G166" s="24">
        <f t="shared" si="0"/>
        <v>107</v>
      </c>
    </row>
    <row r="167" spans="6:7" ht="13.5">
      <c r="F167" s="34"/>
      <c r="G167" s="24">
        <f t="shared" si="0"/>
        <v>107</v>
      </c>
    </row>
    <row r="168" spans="6:7" ht="13.5">
      <c r="F168" s="34"/>
      <c r="G168" s="24">
        <f t="shared" si="0"/>
        <v>107</v>
      </c>
    </row>
    <row r="169" spans="6:7" ht="13.5">
      <c r="F169" s="34"/>
      <c r="G169" s="24">
        <f t="shared" si="0"/>
        <v>107</v>
      </c>
    </row>
    <row r="170" spans="6:7" ht="13.5">
      <c r="F170" s="34"/>
      <c r="G170" s="24">
        <f t="shared" si="0"/>
        <v>107</v>
      </c>
    </row>
    <row r="171" spans="6:7" ht="13.5">
      <c r="F171" s="34"/>
      <c r="G171" s="24">
        <f t="shared" si="0"/>
        <v>107</v>
      </c>
    </row>
    <row r="172" spans="6:7" ht="13.5">
      <c r="F172" s="34"/>
      <c r="G172" s="24">
        <f t="shared" si="0"/>
        <v>107</v>
      </c>
    </row>
    <row r="173" spans="6:7" ht="13.5">
      <c r="F173" s="34"/>
      <c r="G173" s="24">
        <f t="shared" si="0"/>
        <v>107</v>
      </c>
    </row>
    <row r="174" spans="6:7" ht="13.5">
      <c r="F174" s="34"/>
      <c r="G174" s="24">
        <f t="shared" si="0"/>
        <v>107</v>
      </c>
    </row>
    <row r="175" spans="6:7" ht="13.5">
      <c r="F175" s="34"/>
      <c r="G175" s="24">
        <f t="shared" si="0"/>
        <v>107</v>
      </c>
    </row>
    <row r="176" spans="6:7" ht="13.5">
      <c r="F176" s="34"/>
      <c r="G176" s="24">
        <f t="shared" si="0"/>
        <v>107</v>
      </c>
    </row>
    <row r="177" ht="13.5">
      <c r="G177" s="24">
        <f t="shared" si="0"/>
        <v>107</v>
      </c>
    </row>
    <row r="178" ht="13.5">
      <c r="G178" s="24">
        <f t="shared" si="0"/>
        <v>107</v>
      </c>
    </row>
    <row r="181" ht="13.5">
      <c r="C181" s="38" t="s">
        <v>157</v>
      </c>
    </row>
    <row r="182" spans="3:7" ht="13.5">
      <c r="C182" s="26" t="s">
        <v>247</v>
      </c>
      <c r="D182" s="26" t="s">
        <v>248</v>
      </c>
      <c r="F182" s="29" t="s">
        <v>249</v>
      </c>
      <c r="G182" s="29" t="s">
        <v>250</v>
      </c>
    </row>
    <row r="183" spans="3:7" ht="13.5">
      <c r="C183" s="17" t="s">
        <v>158</v>
      </c>
      <c r="D183" s="23" t="s">
        <v>113</v>
      </c>
      <c r="E183" s="21">
        <v>153</v>
      </c>
      <c r="F183" s="30" t="s">
        <v>159</v>
      </c>
      <c r="G183" s="24" t="e">
        <f aca="true" t="shared" si="1" ref="G183:G204">DATEDIF(F183,($F$4),"ｙ")</f>
        <v>#VALUE!</v>
      </c>
    </row>
    <row r="184" spans="3:8" ht="14.25">
      <c r="C184" s="17" t="s">
        <v>160</v>
      </c>
      <c r="D184" s="23" t="s">
        <v>113</v>
      </c>
      <c r="E184" s="21">
        <v>154</v>
      </c>
      <c r="F184" s="30" t="s">
        <v>159</v>
      </c>
      <c r="G184" s="24" t="e">
        <f t="shared" si="1"/>
        <v>#VALUE!</v>
      </c>
      <c r="H184" s="11"/>
    </row>
    <row r="185" spans="3:8" ht="14.25">
      <c r="C185" s="17" t="s">
        <v>161</v>
      </c>
      <c r="D185" s="23" t="s">
        <v>162</v>
      </c>
      <c r="E185" s="21">
        <v>155</v>
      </c>
      <c r="F185" s="31">
        <v>3</v>
      </c>
      <c r="G185" s="24">
        <f t="shared" si="1"/>
        <v>107</v>
      </c>
      <c r="H185" s="11"/>
    </row>
    <row r="186" spans="2:8" ht="14.25">
      <c r="B186" s="35"/>
      <c r="C186" s="17" t="s">
        <v>163</v>
      </c>
      <c r="D186" s="23" t="s">
        <v>164</v>
      </c>
      <c r="E186" s="21">
        <v>156</v>
      </c>
      <c r="F186" s="31">
        <v>4</v>
      </c>
      <c r="G186" s="24">
        <f t="shared" si="1"/>
        <v>107</v>
      </c>
      <c r="H186" s="11"/>
    </row>
    <row r="187" spans="2:7" ht="13.5">
      <c r="B187" s="35"/>
      <c r="C187" s="17" t="s">
        <v>165</v>
      </c>
      <c r="D187" s="23" t="s">
        <v>229</v>
      </c>
      <c r="E187" s="21">
        <v>39</v>
      </c>
      <c r="F187" s="31">
        <v>1</v>
      </c>
      <c r="G187" s="24">
        <f t="shared" si="1"/>
        <v>107</v>
      </c>
    </row>
    <row r="188" spans="2:7" ht="13.5">
      <c r="B188" s="35"/>
      <c r="C188" s="32" t="s">
        <v>166</v>
      </c>
      <c r="D188" s="19" t="s">
        <v>167</v>
      </c>
      <c r="E188" s="21">
        <v>225</v>
      </c>
      <c r="F188" s="19"/>
      <c r="G188" s="24">
        <f t="shared" si="1"/>
        <v>107</v>
      </c>
    </row>
    <row r="189" spans="2:8" ht="14.25">
      <c r="B189" s="35"/>
      <c r="C189" s="32" t="s">
        <v>168</v>
      </c>
      <c r="D189" s="19" t="s">
        <v>169</v>
      </c>
      <c r="E189" s="21">
        <v>226</v>
      </c>
      <c r="F189" s="19"/>
      <c r="G189" s="24">
        <f t="shared" si="1"/>
        <v>107</v>
      </c>
      <c r="H189" s="11"/>
    </row>
    <row r="190" spans="2:8" ht="14.25">
      <c r="B190" s="35"/>
      <c r="C190" s="32" t="s">
        <v>170</v>
      </c>
      <c r="D190" s="19" t="s">
        <v>123</v>
      </c>
      <c r="E190" s="21">
        <v>227</v>
      </c>
      <c r="F190" s="19" t="s">
        <v>171</v>
      </c>
      <c r="G190" s="24" t="e">
        <f t="shared" si="1"/>
        <v>#VALUE!</v>
      </c>
      <c r="H190" s="11"/>
    </row>
    <row r="191" spans="2:8" ht="13.5">
      <c r="B191" s="35"/>
      <c r="C191" s="17" t="s">
        <v>172</v>
      </c>
      <c r="D191" s="23" t="s">
        <v>173</v>
      </c>
      <c r="E191" s="21">
        <v>119</v>
      </c>
      <c r="F191" s="30" t="s">
        <v>174</v>
      </c>
      <c r="G191" s="24" t="e">
        <f t="shared" si="1"/>
        <v>#VALUE!</v>
      </c>
      <c r="H191" s="41"/>
    </row>
    <row r="192" spans="2:8" ht="13.5">
      <c r="B192" s="35"/>
      <c r="C192" s="17" t="s">
        <v>175</v>
      </c>
      <c r="D192" s="23" t="s">
        <v>136</v>
      </c>
      <c r="E192" s="21">
        <v>255</v>
      </c>
      <c r="F192" s="30" t="s">
        <v>234</v>
      </c>
      <c r="G192" s="24" t="e">
        <f t="shared" si="1"/>
        <v>#VALUE!</v>
      </c>
      <c r="H192" s="36"/>
    </row>
    <row r="193" spans="2:8" ht="13.5">
      <c r="B193" s="35"/>
      <c r="C193" s="17" t="s">
        <v>176</v>
      </c>
      <c r="D193" s="23" t="s">
        <v>136</v>
      </c>
      <c r="E193" s="21">
        <v>256</v>
      </c>
      <c r="F193" s="30" t="s">
        <v>126</v>
      </c>
      <c r="G193" s="24" t="e">
        <f t="shared" si="1"/>
        <v>#VALUE!</v>
      </c>
      <c r="H193" s="36"/>
    </row>
    <row r="194" spans="2:8" ht="13.5">
      <c r="B194" s="35"/>
      <c r="C194" s="17" t="s">
        <v>177</v>
      </c>
      <c r="D194" s="23" t="s">
        <v>136</v>
      </c>
      <c r="E194" s="21">
        <v>257</v>
      </c>
      <c r="F194" s="30" t="s">
        <v>178</v>
      </c>
      <c r="G194" s="24" t="e">
        <f t="shared" si="1"/>
        <v>#VALUE!</v>
      </c>
      <c r="H194" s="36"/>
    </row>
    <row r="195" spans="2:8" ht="13.5">
      <c r="B195" s="35"/>
      <c r="C195" s="32" t="s">
        <v>179</v>
      </c>
      <c r="D195" s="19" t="s">
        <v>180</v>
      </c>
      <c r="E195" s="21">
        <v>159</v>
      </c>
      <c r="F195" s="19" t="s">
        <v>181</v>
      </c>
      <c r="G195" s="24" t="e">
        <f t="shared" si="1"/>
        <v>#VALUE!</v>
      </c>
      <c r="H195" s="36"/>
    </row>
    <row r="196" spans="2:8" ht="13.5">
      <c r="B196" s="35"/>
      <c r="C196" s="32" t="s">
        <v>182</v>
      </c>
      <c r="D196" s="19" t="s">
        <v>183</v>
      </c>
      <c r="E196" s="21">
        <v>160</v>
      </c>
      <c r="F196" s="31">
        <v>2</v>
      </c>
      <c r="G196" s="24">
        <f t="shared" si="1"/>
        <v>107</v>
      </c>
      <c r="H196" s="36"/>
    </row>
    <row r="197" spans="2:7" ht="13.5">
      <c r="B197" s="35"/>
      <c r="C197" s="32" t="s">
        <v>184</v>
      </c>
      <c r="D197" s="19" t="s">
        <v>185</v>
      </c>
      <c r="E197" s="21">
        <v>247</v>
      </c>
      <c r="F197" s="19"/>
      <c r="G197" s="24">
        <f t="shared" si="1"/>
        <v>107</v>
      </c>
    </row>
    <row r="198" spans="2:8" ht="14.25">
      <c r="B198" s="35"/>
      <c r="C198" s="17" t="s">
        <v>186</v>
      </c>
      <c r="D198" s="23" t="s">
        <v>187</v>
      </c>
      <c r="E198" s="21">
        <v>46</v>
      </c>
      <c r="F198" s="30" t="s">
        <v>126</v>
      </c>
      <c r="G198" s="24" t="e">
        <f t="shared" si="1"/>
        <v>#VALUE!</v>
      </c>
      <c r="H198" s="11"/>
    </row>
    <row r="199" spans="2:7" ht="13.5">
      <c r="B199" s="35"/>
      <c r="C199" s="17" t="s">
        <v>188</v>
      </c>
      <c r="D199" s="23" t="s">
        <v>189</v>
      </c>
      <c r="E199" s="21">
        <v>47</v>
      </c>
      <c r="F199" s="30" t="s">
        <v>190</v>
      </c>
      <c r="G199" s="24" t="e">
        <f t="shared" si="1"/>
        <v>#VALUE!</v>
      </c>
    </row>
    <row r="200" spans="2:7" ht="13.5">
      <c r="B200" s="35"/>
      <c r="C200" s="17" t="s">
        <v>191</v>
      </c>
      <c r="D200" s="23" t="s">
        <v>192</v>
      </c>
      <c r="E200" s="21">
        <v>48</v>
      </c>
      <c r="F200" s="31">
        <v>3</v>
      </c>
      <c r="G200" s="24">
        <f t="shared" si="1"/>
        <v>107</v>
      </c>
    </row>
    <row r="201" spans="2:8" ht="14.25">
      <c r="B201" s="35"/>
      <c r="C201" s="17" t="s">
        <v>193</v>
      </c>
      <c r="D201" s="23" t="s">
        <v>194</v>
      </c>
      <c r="E201" s="21">
        <v>49</v>
      </c>
      <c r="F201" s="31">
        <v>4</v>
      </c>
      <c r="G201" s="24">
        <f t="shared" si="1"/>
        <v>107</v>
      </c>
      <c r="H201" s="11"/>
    </row>
    <row r="202" spans="2:7" ht="13.5">
      <c r="B202" s="35"/>
      <c r="C202" s="17" t="s">
        <v>195</v>
      </c>
      <c r="D202" s="23" t="s">
        <v>196</v>
      </c>
      <c r="E202" s="21">
        <v>50</v>
      </c>
      <c r="F202" s="31">
        <v>5</v>
      </c>
      <c r="G202" s="24">
        <f t="shared" si="1"/>
        <v>107</v>
      </c>
    </row>
    <row r="203" spans="2:7" ht="13.5">
      <c r="B203" s="35"/>
      <c r="C203" s="17" t="s">
        <v>197</v>
      </c>
      <c r="D203" s="23" t="s">
        <v>198</v>
      </c>
      <c r="E203" s="21">
        <v>51</v>
      </c>
      <c r="F203" s="31">
        <v>6</v>
      </c>
      <c r="G203" s="24">
        <f t="shared" si="1"/>
        <v>107</v>
      </c>
    </row>
    <row r="204" spans="2:7" ht="13.5">
      <c r="B204" s="35"/>
      <c r="C204" s="17" t="s">
        <v>199</v>
      </c>
      <c r="D204" s="23" t="s">
        <v>104</v>
      </c>
      <c r="E204" s="21">
        <v>52</v>
      </c>
      <c r="F204" s="31">
        <v>7</v>
      </c>
      <c r="G204" s="24">
        <f t="shared" si="1"/>
        <v>107</v>
      </c>
    </row>
    <row r="205" spans="3:8" ht="14.25">
      <c r="C205" s="11"/>
      <c r="D205" s="11"/>
      <c r="F205" s="12"/>
      <c r="H205" s="11"/>
    </row>
    <row r="206" spans="3:6" ht="14.25">
      <c r="C206" s="11"/>
      <c r="D206" s="11"/>
      <c r="F206" s="12"/>
    </row>
    <row r="207" spans="3:6" ht="14.25">
      <c r="C207" s="11"/>
      <c r="D207" s="11"/>
      <c r="F207" s="12"/>
    </row>
    <row r="208" spans="3:8" ht="14.25">
      <c r="C208" s="11"/>
      <c r="D208" s="11"/>
      <c r="F208" s="12"/>
      <c r="H208" s="11"/>
    </row>
    <row r="209" spans="3:6" ht="14.25">
      <c r="C209" s="11"/>
      <c r="D209" s="11"/>
      <c r="F209" s="12"/>
    </row>
    <row r="210" spans="3:6" ht="14.25">
      <c r="C210" s="11"/>
      <c r="D210" s="11"/>
      <c r="F210" s="12"/>
    </row>
    <row r="211" spans="3:6" ht="14.25">
      <c r="C211" s="11"/>
      <c r="D211" s="11"/>
      <c r="F211" s="12"/>
    </row>
    <row r="212" spans="3:6" ht="14.25">
      <c r="C212" s="11"/>
      <c r="D212" s="11"/>
      <c r="F212" s="12"/>
    </row>
    <row r="213" spans="3:8" ht="14.25">
      <c r="C213" s="11"/>
      <c r="D213" s="11"/>
      <c r="F213" s="12"/>
      <c r="H213" s="11"/>
    </row>
    <row r="214" spans="3:6" ht="14.25">
      <c r="C214" s="11"/>
      <c r="D214" s="11"/>
      <c r="F214" s="12"/>
    </row>
    <row r="215" spans="3:6" ht="14.25">
      <c r="C215" s="11"/>
      <c r="D215" s="11"/>
      <c r="F215" s="12"/>
    </row>
    <row r="216" spans="3:6" ht="14.25">
      <c r="C216" s="11"/>
      <c r="D216" s="11"/>
      <c r="F216" s="12"/>
    </row>
    <row r="217" spans="3:8" ht="14.25">
      <c r="C217" s="11"/>
      <c r="D217" s="11"/>
      <c r="F217" s="12"/>
      <c r="H217" s="11"/>
    </row>
    <row r="218" spans="3:8" ht="14.25">
      <c r="C218" s="11"/>
      <c r="D218" s="11"/>
      <c r="F218" s="12"/>
      <c r="H218" s="11"/>
    </row>
    <row r="219" spans="3:8" ht="14.25">
      <c r="C219" s="11"/>
      <c r="D219" s="11"/>
      <c r="F219" s="12"/>
      <c r="H219" s="11"/>
    </row>
    <row r="220" spans="3:8" ht="14.25">
      <c r="C220" s="11"/>
      <c r="D220" s="11"/>
      <c r="F220" s="12"/>
      <c r="H220" s="11"/>
    </row>
    <row r="221" spans="3:6" ht="14.25">
      <c r="C221" s="11"/>
      <c r="D221" s="11"/>
      <c r="F221" s="12"/>
    </row>
    <row r="222" spans="3:6" ht="14.25">
      <c r="C222" s="11"/>
      <c r="D222" s="11"/>
      <c r="F222" s="12"/>
    </row>
    <row r="223" spans="3:6" ht="14.25">
      <c r="C223" s="11"/>
      <c r="D223" s="11"/>
      <c r="F223" s="12"/>
    </row>
    <row r="224" spans="3:6" ht="14.25">
      <c r="C224" s="11"/>
      <c r="D224" s="11"/>
      <c r="F224" s="12"/>
    </row>
    <row r="225" spans="3:8" ht="14.25">
      <c r="C225" s="11"/>
      <c r="D225" s="11"/>
      <c r="F225" s="12"/>
      <c r="H225" s="13"/>
    </row>
    <row r="226" spans="3:6" ht="14.25">
      <c r="C226" s="11"/>
      <c r="D226" s="11"/>
      <c r="F226" s="12"/>
    </row>
    <row r="227" spans="3:6" ht="14.25">
      <c r="C227" s="11"/>
      <c r="D227" s="11"/>
      <c r="F227" s="12"/>
    </row>
    <row r="228" spans="3:6" ht="14.25">
      <c r="C228" s="11"/>
      <c r="D228" s="11"/>
      <c r="F228" s="12"/>
    </row>
    <row r="229" spans="3:6" ht="14.25">
      <c r="C229" s="11"/>
      <c r="D229" s="11"/>
      <c r="F229" s="12"/>
    </row>
    <row r="230" spans="3:6" ht="14.25">
      <c r="C230" s="11"/>
      <c r="D230" s="11"/>
      <c r="F230" s="12"/>
    </row>
    <row r="231" spans="3:6" ht="14.25">
      <c r="C231" s="11"/>
      <c r="D231" s="11"/>
      <c r="F231" s="12"/>
    </row>
    <row r="232" spans="3:6" ht="14.25">
      <c r="C232" s="11"/>
      <c r="D232" s="11"/>
      <c r="F232" s="12"/>
    </row>
    <row r="233" spans="3:6" ht="14.25">
      <c r="C233" s="11"/>
      <c r="D233" s="11"/>
      <c r="F233" s="12"/>
    </row>
    <row r="234" spans="3:6" ht="14.25">
      <c r="C234" s="11"/>
      <c r="D234" s="11"/>
      <c r="F234" s="12"/>
    </row>
    <row r="235" spans="3:6" ht="14.25">
      <c r="C235" s="11"/>
      <c r="D235" s="11"/>
      <c r="F235" s="12"/>
    </row>
    <row r="236" spans="3:6" ht="14.25">
      <c r="C236" s="11"/>
      <c r="D236" s="11"/>
      <c r="F236" s="12"/>
    </row>
    <row r="237" spans="3:6" ht="14.25">
      <c r="C237" s="11"/>
      <c r="D237" s="11"/>
      <c r="F237" s="12"/>
    </row>
    <row r="238" spans="3:6" ht="14.25">
      <c r="C238" s="11"/>
      <c r="D238" s="11"/>
      <c r="F238" s="12"/>
    </row>
    <row r="239" spans="3:6" ht="14.25">
      <c r="C239" s="11"/>
      <c r="D239" s="11"/>
      <c r="F239" s="12"/>
    </row>
    <row r="240" spans="3:6" ht="14.25">
      <c r="C240" s="11"/>
      <c r="D240" s="11"/>
      <c r="F240" s="12"/>
    </row>
    <row r="241" spans="3:6" ht="14.25">
      <c r="C241" s="11"/>
      <c r="D241" s="11"/>
      <c r="F241" s="12"/>
    </row>
    <row r="242" spans="3:6" ht="14.25">
      <c r="C242" s="11"/>
      <c r="D242" s="11"/>
      <c r="F242" s="12"/>
    </row>
    <row r="243" spans="3:6" ht="14.25">
      <c r="C243" s="11"/>
      <c r="D243" s="11"/>
      <c r="F243" s="12"/>
    </row>
    <row r="244" spans="3:6" ht="14.25">
      <c r="C244" s="11"/>
      <c r="D244" s="11"/>
      <c r="F244" s="12"/>
    </row>
    <row r="245" spans="3:6" ht="14.25">
      <c r="C245" s="11"/>
      <c r="D245" s="11"/>
      <c r="F245" s="12"/>
    </row>
    <row r="246" spans="3:6" ht="14.25">
      <c r="C246" s="11"/>
      <c r="D246" s="11"/>
      <c r="F246" s="12"/>
    </row>
    <row r="247" spans="3:6" ht="14.25">
      <c r="C247" s="11"/>
      <c r="D247" s="11"/>
      <c r="F247" s="12"/>
    </row>
    <row r="248" spans="3:7" ht="14.25">
      <c r="C248" s="13"/>
      <c r="D248" s="44"/>
      <c r="F248" s="42"/>
      <c r="G248" s="43"/>
    </row>
    <row r="249" spans="3:6" ht="14.25">
      <c r="C249" s="11"/>
      <c r="F249" s="34"/>
    </row>
    <row r="250" ht="13.5">
      <c r="F250" s="34"/>
    </row>
    <row r="252" ht="13.5">
      <c r="C252" s="38" t="s">
        <v>201</v>
      </c>
    </row>
    <row r="253" spans="3:7" ht="13.5">
      <c r="C253" s="26" t="s">
        <v>247</v>
      </c>
      <c r="D253" s="26" t="s">
        <v>248</v>
      </c>
      <c r="F253" s="29" t="s">
        <v>249</v>
      </c>
      <c r="G253" s="29" t="s">
        <v>250</v>
      </c>
    </row>
    <row r="254" spans="3:7" ht="13.5">
      <c r="C254" s="17" t="s">
        <v>202</v>
      </c>
      <c r="D254" s="23" t="s">
        <v>203</v>
      </c>
      <c r="E254" s="21">
        <v>157</v>
      </c>
      <c r="F254" s="30" t="s">
        <v>204</v>
      </c>
      <c r="G254" s="24" t="e">
        <f aca="true" t="shared" si="2" ref="G254:G267">DATEDIF(F254,($F$4),"ｙ")</f>
        <v>#VALUE!</v>
      </c>
    </row>
    <row r="255" spans="3:7" ht="13.5">
      <c r="C255" s="17" t="s">
        <v>205</v>
      </c>
      <c r="D255" s="23" t="s">
        <v>229</v>
      </c>
      <c r="E255" s="21">
        <v>42</v>
      </c>
      <c r="F255" s="30">
        <v>1</v>
      </c>
      <c r="G255" s="24">
        <f t="shared" si="2"/>
        <v>107</v>
      </c>
    </row>
    <row r="256" spans="3:8" ht="14.25">
      <c r="C256" s="17" t="s">
        <v>206</v>
      </c>
      <c r="D256" s="23" t="s">
        <v>229</v>
      </c>
      <c r="E256" s="21">
        <v>43</v>
      </c>
      <c r="F256" s="30">
        <v>2</v>
      </c>
      <c r="G256" s="24">
        <f t="shared" si="2"/>
        <v>107</v>
      </c>
      <c r="H256" s="11"/>
    </row>
    <row r="257" spans="3:7" ht="13.5">
      <c r="C257" s="17" t="s">
        <v>207</v>
      </c>
      <c r="D257" s="23" t="s">
        <v>125</v>
      </c>
      <c r="E257" s="21">
        <v>120</v>
      </c>
      <c r="F257" s="19">
        <v>1</v>
      </c>
      <c r="G257" s="24">
        <f t="shared" si="2"/>
        <v>107</v>
      </c>
    </row>
    <row r="258" spans="2:7" ht="13.5">
      <c r="B258" s="35"/>
      <c r="C258" s="17" t="s">
        <v>208</v>
      </c>
      <c r="D258" s="23" t="s">
        <v>125</v>
      </c>
      <c r="E258" s="21">
        <v>121</v>
      </c>
      <c r="F258" s="19">
        <v>2</v>
      </c>
      <c r="G258" s="24">
        <f t="shared" si="2"/>
        <v>107</v>
      </c>
    </row>
    <row r="259" spans="2:8" ht="14.25">
      <c r="B259" s="35"/>
      <c r="C259" s="17" t="s">
        <v>209</v>
      </c>
      <c r="D259" s="23" t="s">
        <v>210</v>
      </c>
      <c r="E259" s="21">
        <v>122</v>
      </c>
      <c r="F259" s="19">
        <v>3</v>
      </c>
      <c r="G259" s="24">
        <f t="shared" si="2"/>
        <v>107</v>
      </c>
      <c r="H259" s="11"/>
    </row>
    <row r="260" spans="2:7" ht="13.5">
      <c r="B260" s="35"/>
      <c r="C260" s="17" t="s">
        <v>211</v>
      </c>
      <c r="D260" s="23" t="s">
        <v>210</v>
      </c>
      <c r="E260" s="21">
        <v>123</v>
      </c>
      <c r="F260" s="19"/>
      <c r="G260" s="24">
        <f t="shared" si="2"/>
        <v>107</v>
      </c>
    </row>
    <row r="261" spans="2:8" ht="14.25">
      <c r="B261" s="35"/>
      <c r="C261" s="17" t="s">
        <v>212</v>
      </c>
      <c r="D261" s="23" t="s">
        <v>213</v>
      </c>
      <c r="E261" s="21">
        <v>124</v>
      </c>
      <c r="F261" s="19"/>
      <c r="G261" s="24">
        <f t="shared" si="2"/>
        <v>107</v>
      </c>
      <c r="H261" s="11"/>
    </row>
    <row r="262" spans="2:8" ht="14.25">
      <c r="B262" s="35"/>
      <c r="C262" s="32" t="s">
        <v>214</v>
      </c>
      <c r="D262" s="19" t="s">
        <v>231</v>
      </c>
      <c r="E262" s="21">
        <v>211</v>
      </c>
      <c r="F262" s="19"/>
      <c r="G262" s="24">
        <f t="shared" si="2"/>
        <v>107</v>
      </c>
      <c r="H262" s="11"/>
    </row>
    <row r="263" spans="2:8" ht="14.25">
      <c r="B263" s="35"/>
      <c r="C263" s="16" t="s">
        <v>215</v>
      </c>
      <c r="D263" s="22" t="s">
        <v>105</v>
      </c>
      <c r="E263" s="21">
        <v>23</v>
      </c>
      <c r="F263" s="30"/>
      <c r="G263" s="24">
        <f t="shared" si="2"/>
        <v>107</v>
      </c>
      <c r="H263" s="11"/>
    </row>
    <row r="264" spans="2:8" ht="14.25">
      <c r="B264" s="35"/>
      <c r="C264" s="32" t="s">
        <v>216</v>
      </c>
      <c r="D264" s="19" t="s">
        <v>232</v>
      </c>
      <c r="E264" s="21">
        <v>241</v>
      </c>
      <c r="F264" s="31">
        <v>1</v>
      </c>
      <c r="G264" s="24">
        <f t="shared" si="2"/>
        <v>107</v>
      </c>
      <c r="H264" s="11"/>
    </row>
    <row r="265" spans="2:7" ht="13.5">
      <c r="B265" s="35"/>
      <c r="C265" s="32" t="s">
        <v>217</v>
      </c>
      <c r="D265" s="19" t="s">
        <v>232</v>
      </c>
      <c r="E265" s="21">
        <v>242</v>
      </c>
      <c r="F265" s="31">
        <v>2</v>
      </c>
      <c r="G265" s="24">
        <f t="shared" si="2"/>
        <v>107</v>
      </c>
    </row>
    <row r="266" spans="2:7" ht="13.5">
      <c r="B266" s="35"/>
      <c r="C266" s="32" t="s">
        <v>218</v>
      </c>
      <c r="D266" s="19" t="s">
        <v>232</v>
      </c>
      <c r="E266" s="21">
        <v>243</v>
      </c>
      <c r="F266" s="30">
        <v>3</v>
      </c>
      <c r="G266" s="24">
        <f t="shared" si="2"/>
        <v>107</v>
      </c>
    </row>
    <row r="267" spans="2:7" ht="13.5">
      <c r="B267" s="35"/>
      <c r="C267" s="17" t="s">
        <v>219</v>
      </c>
      <c r="D267" s="23" t="s">
        <v>220</v>
      </c>
      <c r="E267" s="21">
        <v>251</v>
      </c>
      <c r="F267" s="30"/>
      <c r="G267" s="24">
        <f t="shared" si="2"/>
        <v>107</v>
      </c>
    </row>
    <row r="268" spans="3:8" ht="14.25">
      <c r="C268" s="11"/>
      <c r="D268" s="11"/>
      <c r="F268" s="12"/>
      <c r="H268" s="11"/>
    </row>
    <row r="269" spans="3:6" ht="14.25">
      <c r="C269" s="11"/>
      <c r="D269" s="11"/>
      <c r="F269" s="12"/>
    </row>
    <row r="270" spans="3:6" ht="14.25">
      <c r="C270" s="11"/>
      <c r="D270" s="11"/>
      <c r="F270" s="12"/>
    </row>
    <row r="271" spans="3:6" ht="14.25">
      <c r="C271" s="11"/>
      <c r="D271" s="11"/>
      <c r="F271" s="12"/>
    </row>
    <row r="272" spans="3:8" ht="14.25">
      <c r="C272" s="11"/>
      <c r="D272" s="11"/>
      <c r="F272" s="12"/>
      <c r="H272" s="11"/>
    </row>
    <row r="273" spans="3:6" ht="14.25">
      <c r="C273" s="11"/>
      <c r="D273" s="11"/>
      <c r="F273" s="12"/>
    </row>
    <row r="274" spans="3:6" ht="14.25">
      <c r="C274" s="11"/>
      <c r="D274" s="11"/>
      <c r="F274" s="12"/>
    </row>
    <row r="275" spans="3:6" ht="14.25">
      <c r="C275" s="11"/>
      <c r="D275" s="11"/>
      <c r="F275" s="12"/>
    </row>
    <row r="276" spans="3:6" ht="14.25">
      <c r="C276" s="11"/>
      <c r="D276" s="11"/>
      <c r="F276" s="12"/>
    </row>
    <row r="277" spans="3:6" ht="14.25">
      <c r="C277" s="11"/>
      <c r="D277" s="11"/>
      <c r="F277" s="12"/>
    </row>
    <row r="278" spans="3:6" ht="14.25">
      <c r="C278" s="11"/>
      <c r="D278" s="11"/>
      <c r="F278" s="12"/>
    </row>
    <row r="279" spans="3:6" ht="14.25">
      <c r="C279" s="11"/>
      <c r="D279" s="11"/>
      <c r="F279" s="12"/>
    </row>
    <row r="280" spans="3:6" ht="14.25">
      <c r="C280" s="11"/>
      <c r="D280" s="11"/>
      <c r="F280" s="12"/>
    </row>
    <row r="281" spans="3:8" ht="14.25">
      <c r="C281" s="11"/>
      <c r="D281" s="11"/>
      <c r="F281" s="12"/>
      <c r="H281" s="11"/>
    </row>
    <row r="282" spans="3:6" ht="14.25">
      <c r="C282" s="11"/>
      <c r="D282" s="11"/>
      <c r="F282" s="12"/>
    </row>
    <row r="283" spans="3:6" ht="14.25">
      <c r="C283" s="11"/>
      <c r="D283" s="11"/>
      <c r="F283" s="12"/>
    </row>
    <row r="284" spans="3:6" ht="14.25">
      <c r="C284" s="11"/>
      <c r="D284" s="11"/>
      <c r="F284" s="12"/>
    </row>
    <row r="285" spans="3:6" ht="14.25">
      <c r="C285" s="11"/>
      <c r="D285" s="11"/>
      <c r="F285" s="12"/>
    </row>
    <row r="286" spans="3:6" ht="14.25">
      <c r="C286" s="11"/>
      <c r="D286" s="11"/>
      <c r="F286" s="12"/>
    </row>
    <row r="287" spans="3:6" ht="14.25">
      <c r="C287" s="11"/>
      <c r="D287" s="11"/>
      <c r="F287" s="12"/>
    </row>
    <row r="288" spans="3:6" ht="14.25">
      <c r="C288" s="11"/>
      <c r="D288" s="11"/>
      <c r="F288" s="12"/>
    </row>
    <row r="289" spans="3:6" ht="14.25">
      <c r="C289" s="11"/>
      <c r="D289" s="11"/>
      <c r="F289" s="12"/>
    </row>
    <row r="290" spans="3:6" ht="14.25">
      <c r="C290" s="11"/>
      <c r="D290" s="11"/>
      <c r="F290" s="12"/>
    </row>
    <row r="291" spans="3:6" ht="14.25">
      <c r="C291" s="11"/>
      <c r="D291" s="11"/>
      <c r="F291" s="12"/>
    </row>
    <row r="292" spans="3:6" ht="14.25">
      <c r="C292" s="11"/>
      <c r="D292" s="11"/>
      <c r="F292" s="12"/>
    </row>
    <row r="293" spans="3:6" ht="14.25">
      <c r="C293" s="11"/>
      <c r="D293" s="11"/>
      <c r="F293" s="12"/>
    </row>
    <row r="294" spans="3:6" ht="14.25">
      <c r="C294" s="11"/>
      <c r="D294" s="11"/>
      <c r="F294" s="12"/>
    </row>
    <row r="295" spans="3:6" ht="14.25">
      <c r="C295" s="11"/>
      <c r="D295" s="11"/>
      <c r="F295" s="12"/>
    </row>
    <row r="296" spans="3:6" ht="14.25">
      <c r="C296" s="11"/>
      <c r="D296" s="11"/>
      <c r="F296" s="12"/>
    </row>
    <row r="297" spans="3:6" ht="14.25">
      <c r="C297" s="11"/>
      <c r="D297" s="11"/>
      <c r="F297" s="12"/>
    </row>
    <row r="298" spans="3:6" ht="14.25">
      <c r="C298" s="11"/>
      <c r="D298" s="11"/>
      <c r="F298" s="12"/>
    </row>
    <row r="299" spans="3:6" ht="14.25">
      <c r="C299" s="11"/>
      <c r="D299" s="11"/>
      <c r="F299" s="12"/>
    </row>
    <row r="300" spans="3:6" ht="14.25">
      <c r="C300" s="11"/>
      <c r="D300" s="11"/>
      <c r="F300" s="12"/>
    </row>
    <row r="301" spans="3:6" ht="14.25">
      <c r="C301" s="11"/>
      <c r="D301" s="11"/>
      <c r="F301" s="12"/>
    </row>
    <row r="302" spans="3:6" ht="14.25">
      <c r="C302" s="11"/>
      <c r="D302" s="11"/>
      <c r="F302" s="12"/>
    </row>
    <row r="303" spans="3:6" ht="14.25">
      <c r="C303" s="11"/>
      <c r="D303" s="11"/>
      <c r="F303" s="12"/>
    </row>
    <row r="304" spans="3:6" ht="14.25">
      <c r="C304" s="11"/>
      <c r="D304" s="11"/>
      <c r="F304" s="12"/>
    </row>
    <row r="305" spans="3:6" ht="14.25">
      <c r="C305" s="11"/>
      <c r="D305" s="11"/>
      <c r="F305" s="12"/>
    </row>
    <row r="306" spans="3:7" ht="14.25">
      <c r="C306" s="11" t="s">
        <v>29</v>
      </c>
      <c r="F306" s="34"/>
      <c r="G306" s="24">
        <f aca="true" t="shared" si="3" ref="G306:G318">DATEDIF(F306,($F$4),"ｙ")</f>
        <v>107</v>
      </c>
    </row>
    <row r="307" spans="6:7" ht="13.5">
      <c r="F307" s="34"/>
      <c r="G307" s="24">
        <f t="shared" si="3"/>
        <v>107</v>
      </c>
    </row>
    <row r="308" spans="6:7" ht="13.5">
      <c r="F308" s="34"/>
      <c r="G308" s="24">
        <f t="shared" si="3"/>
        <v>107</v>
      </c>
    </row>
    <row r="309" spans="6:7" ht="13.5">
      <c r="F309" s="34"/>
      <c r="G309" s="24">
        <f t="shared" si="3"/>
        <v>107</v>
      </c>
    </row>
    <row r="310" spans="6:7" ht="13.5">
      <c r="F310" s="34"/>
      <c r="G310" s="24">
        <f t="shared" si="3"/>
        <v>107</v>
      </c>
    </row>
    <row r="311" spans="6:7" ht="13.5">
      <c r="F311" s="34"/>
      <c r="G311" s="24">
        <f t="shared" si="3"/>
        <v>107</v>
      </c>
    </row>
    <row r="312" spans="6:7" ht="13.5">
      <c r="F312" s="34"/>
      <c r="G312" s="24">
        <f t="shared" si="3"/>
        <v>107</v>
      </c>
    </row>
    <row r="313" spans="6:7" ht="13.5">
      <c r="F313" s="34"/>
      <c r="G313" s="24">
        <f t="shared" si="3"/>
        <v>107</v>
      </c>
    </row>
    <row r="314" spans="6:7" ht="13.5">
      <c r="F314" s="34"/>
      <c r="G314" s="24">
        <f t="shared" si="3"/>
        <v>107</v>
      </c>
    </row>
    <row r="315" spans="6:7" ht="13.5">
      <c r="F315" s="34"/>
      <c r="G315" s="24">
        <f t="shared" si="3"/>
        <v>107</v>
      </c>
    </row>
    <row r="316" spans="6:7" ht="13.5">
      <c r="F316" s="34"/>
      <c r="G316" s="24">
        <f t="shared" si="3"/>
        <v>107</v>
      </c>
    </row>
    <row r="317" spans="6:7" ht="13.5">
      <c r="F317" s="34"/>
      <c r="G317" s="24">
        <f t="shared" si="3"/>
        <v>107</v>
      </c>
    </row>
    <row r="318" spans="6:7" ht="13.5">
      <c r="F318" s="34"/>
      <c r="G318" s="24">
        <f t="shared" si="3"/>
        <v>107</v>
      </c>
    </row>
    <row r="319" ht="13.5">
      <c r="F319" s="34"/>
    </row>
    <row r="321" ht="13.5">
      <c r="C321" s="2" t="s">
        <v>251</v>
      </c>
    </row>
    <row r="322" spans="3:7" ht="13.5">
      <c r="C322" s="26" t="s">
        <v>247</v>
      </c>
      <c r="D322" s="26" t="s">
        <v>248</v>
      </c>
      <c r="F322" s="29" t="s">
        <v>249</v>
      </c>
      <c r="G322" s="29" t="s">
        <v>250</v>
      </c>
    </row>
    <row r="323" spans="3:7" ht="14.25">
      <c r="C323" s="11" t="s">
        <v>11</v>
      </c>
      <c r="D323" s="11" t="s">
        <v>12</v>
      </c>
      <c r="F323" s="12">
        <v>35788</v>
      </c>
      <c r="G323" s="24">
        <f aca="true" t="shared" si="4" ref="G323:G359">DATEDIF(F323,($F$4),"ｙ")</f>
        <v>10</v>
      </c>
    </row>
    <row r="324" spans="3:7" ht="14.25">
      <c r="C324" s="11" t="s">
        <v>13</v>
      </c>
      <c r="D324" s="11" t="s">
        <v>18</v>
      </c>
      <c r="F324" s="12">
        <v>35750</v>
      </c>
      <c r="G324" s="24">
        <f t="shared" si="4"/>
        <v>10</v>
      </c>
    </row>
    <row r="325" spans="3:7" ht="14.25">
      <c r="C325" s="11" t="s">
        <v>20</v>
      </c>
      <c r="D325" s="11" t="s">
        <v>19</v>
      </c>
      <c r="F325" s="12">
        <v>35560</v>
      </c>
      <c r="G325" s="24">
        <f t="shared" si="4"/>
        <v>10</v>
      </c>
    </row>
    <row r="326" spans="3:7" ht="14.25">
      <c r="C326" s="11" t="s">
        <v>13</v>
      </c>
      <c r="D326" s="11" t="s">
        <v>19</v>
      </c>
      <c r="F326" s="12">
        <v>35547</v>
      </c>
      <c r="G326" s="24">
        <f t="shared" si="4"/>
        <v>10</v>
      </c>
    </row>
    <row r="327" spans="3:7" ht="14.25">
      <c r="C327" s="11" t="s">
        <v>21</v>
      </c>
      <c r="D327" s="11" t="s">
        <v>19</v>
      </c>
      <c r="F327" s="12">
        <v>35597</v>
      </c>
      <c r="G327" s="24">
        <f t="shared" si="4"/>
        <v>10</v>
      </c>
    </row>
    <row r="328" spans="3:7" ht="14.25">
      <c r="C328" s="11" t="s">
        <v>22</v>
      </c>
      <c r="D328" s="11" t="s">
        <v>19</v>
      </c>
      <c r="F328" s="12">
        <v>36049</v>
      </c>
      <c r="G328" s="24">
        <f t="shared" si="4"/>
        <v>9</v>
      </c>
    </row>
    <row r="329" spans="3:7" ht="14.25">
      <c r="C329" s="11" t="s">
        <v>25</v>
      </c>
      <c r="D329" s="11" t="s">
        <v>26</v>
      </c>
      <c r="F329" s="12">
        <v>35573</v>
      </c>
      <c r="G329" s="24">
        <f t="shared" si="4"/>
        <v>10</v>
      </c>
    </row>
    <row r="330" spans="3:7" ht="14.25">
      <c r="C330" s="11" t="s">
        <v>27</v>
      </c>
      <c r="D330" s="11" t="s">
        <v>26</v>
      </c>
      <c r="F330" s="12">
        <v>36157</v>
      </c>
      <c r="G330" s="24">
        <f t="shared" si="4"/>
        <v>9</v>
      </c>
    </row>
    <row r="331" spans="3:7" ht="14.25">
      <c r="C331" s="11" t="s">
        <v>30</v>
      </c>
      <c r="D331" s="11" t="s">
        <v>28</v>
      </c>
      <c r="F331" s="12">
        <v>35470</v>
      </c>
      <c r="G331" s="24">
        <f t="shared" si="4"/>
        <v>10</v>
      </c>
    </row>
    <row r="332" spans="3:7" ht="14.25">
      <c r="C332" s="11" t="s">
        <v>31</v>
      </c>
      <c r="D332" s="11" t="s">
        <v>32</v>
      </c>
      <c r="F332" s="12">
        <v>36075</v>
      </c>
      <c r="G332" s="24">
        <f t="shared" si="4"/>
        <v>9</v>
      </c>
    </row>
    <row r="333" spans="3:7" ht="14.25">
      <c r="C333" s="11" t="s">
        <v>35</v>
      </c>
      <c r="D333" s="11" t="s">
        <v>32</v>
      </c>
      <c r="F333" s="12">
        <v>35554</v>
      </c>
      <c r="G333" s="24">
        <f t="shared" si="4"/>
        <v>10</v>
      </c>
    </row>
    <row r="334" spans="3:7" ht="14.25">
      <c r="C334" s="11" t="s">
        <v>14</v>
      </c>
      <c r="D334" s="11" t="s">
        <v>34</v>
      </c>
      <c r="F334" s="12">
        <v>35814</v>
      </c>
      <c r="G334" s="24">
        <f t="shared" si="4"/>
        <v>9</v>
      </c>
    </row>
    <row r="335" spans="3:7" ht="14.25">
      <c r="C335" s="11" t="s">
        <v>36</v>
      </c>
      <c r="D335" s="11" t="s">
        <v>32</v>
      </c>
      <c r="F335" s="12">
        <v>36181</v>
      </c>
      <c r="G335" s="24">
        <f t="shared" si="4"/>
        <v>8</v>
      </c>
    </row>
    <row r="336" spans="3:7" ht="14.25">
      <c r="C336" s="11" t="s">
        <v>37</v>
      </c>
      <c r="D336" s="11" t="s">
        <v>32</v>
      </c>
      <c r="F336" s="12">
        <v>35831</v>
      </c>
      <c r="G336" s="24">
        <f t="shared" si="4"/>
        <v>9</v>
      </c>
    </row>
    <row r="337" spans="3:7" ht="14.25">
      <c r="C337" s="11" t="s">
        <v>38</v>
      </c>
      <c r="D337" s="11" t="s">
        <v>32</v>
      </c>
      <c r="F337" s="12">
        <v>36090</v>
      </c>
      <c r="G337" s="24">
        <f t="shared" si="4"/>
        <v>9</v>
      </c>
    </row>
    <row r="338" spans="3:7" ht="14.25">
      <c r="C338" s="11" t="s">
        <v>39</v>
      </c>
      <c r="D338" s="11" t="s">
        <v>34</v>
      </c>
      <c r="F338" s="12">
        <v>36298</v>
      </c>
      <c r="G338" s="24">
        <f t="shared" si="4"/>
        <v>8</v>
      </c>
    </row>
    <row r="339" spans="3:7" ht="14.25">
      <c r="C339" s="11" t="s">
        <v>100</v>
      </c>
      <c r="D339" s="11" t="s">
        <v>99</v>
      </c>
      <c r="F339" s="12">
        <v>35511</v>
      </c>
      <c r="G339" s="24">
        <f t="shared" si="4"/>
        <v>10</v>
      </c>
    </row>
    <row r="340" spans="3:7" ht="14.25">
      <c r="C340" s="11" t="s">
        <v>221</v>
      </c>
      <c r="D340" s="11" t="s">
        <v>17</v>
      </c>
      <c r="F340" s="12">
        <v>35590</v>
      </c>
      <c r="G340" s="24">
        <f t="shared" si="4"/>
        <v>10</v>
      </c>
    </row>
    <row r="341" spans="3:7" ht="14.25">
      <c r="C341" s="11" t="s">
        <v>223</v>
      </c>
      <c r="D341" s="11" t="s">
        <v>222</v>
      </c>
      <c r="F341" s="12">
        <v>35863</v>
      </c>
      <c r="G341" s="24">
        <f t="shared" si="4"/>
        <v>9</v>
      </c>
    </row>
    <row r="342" spans="3:7" ht="14.25">
      <c r="C342" s="11" t="s">
        <v>237</v>
      </c>
      <c r="D342" s="11" t="s">
        <v>33</v>
      </c>
      <c r="F342" s="12">
        <v>36000</v>
      </c>
      <c r="G342" s="24">
        <f t="shared" si="4"/>
        <v>9</v>
      </c>
    </row>
    <row r="343" spans="3:7" ht="14.25">
      <c r="C343" s="11" t="s">
        <v>239</v>
      </c>
      <c r="D343" s="11" t="s">
        <v>238</v>
      </c>
      <c r="F343" s="12">
        <v>35870</v>
      </c>
      <c r="G343" s="24">
        <f t="shared" si="4"/>
        <v>9</v>
      </c>
    </row>
    <row r="344" spans="3:7" ht="14.25">
      <c r="C344" s="11" t="s">
        <v>240</v>
      </c>
      <c r="D344" s="11" t="s">
        <v>241</v>
      </c>
      <c r="F344" s="12">
        <v>35529</v>
      </c>
      <c r="G344" s="24">
        <f t="shared" si="4"/>
        <v>10</v>
      </c>
    </row>
    <row r="345" spans="3:7" ht="14.25">
      <c r="C345" s="11" t="s">
        <v>242</v>
      </c>
      <c r="D345" s="11" t="s">
        <v>34</v>
      </c>
      <c r="F345" s="12">
        <v>35742</v>
      </c>
      <c r="G345" s="24">
        <f t="shared" si="4"/>
        <v>10</v>
      </c>
    </row>
    <row r="346" spans="3:7" ht="14.25">
      <c r="C346" s="11" t="s">
        <v>224</v>
      </c>
      <c r="D346" s="11" t="s">
        <v>33</v>
      </c>
      <c r="F346" s="12">
        <v>35538</v>
      </c>
      <c r="G346" s="24">
        <f t="shared" si="4"/>
        <v>10</v>
      </c>
    </row>
    <row r="347" spans="3:7" ht="14.25">
      <c r="C347" s="11" t="s">
        <v>24</v>
      </c>
      <c r="D347" s="11" t="s">
        <v>33</v>
      </c>
      <c r="F347" s="12">
        <v>35497</v>
      </c>
      <c r="G347" s="24">
        <f t="shared" si="4"/>
        <v>10</v>
      </c>
    </row>
    <row r="348" spans="3:7" ht="14.25">
      <c r="C348" s="11" t="s">
        <v>236</v>
      </c>
      <c r="D348" s="11" t="s">
        <v>33</v>
      </c>
      <c r="F348" s="12">
        <v>35983</v>
      </c>
      <c r="G348" s="24">
        <f t="shared" si="4"/>
        <v>9</v>
      </c>
    </row>
    <row r="349" spans="3:7" ht="14.25">
      <c r="C349" s="11" t="s">
        <v>244</v>
      </c>
      <c r="D349" s="11" t="s">
        <v>245</v>
      </c>
      <c r="F349" s="12">
        <v>35668</v>
      </c>
      <c r="G349" s="24">
        <f t="shared" si="4"/>
        <v>10</v>
      </c>
    </row>
    <row r="350" spans="3:7" ht="14.25">
      <c r="C350" s="11" t="s">
        <v>246</v>
      </c>
      <c r="D350" s="11" t="s">
        <v>23</v>
      </c>
      <c r="F350" s="12">
        <v>35634</v>
      </c>
      <c r="G350" s="24">
        <f t="shared" si="4"/>
        <v>10</v>
      </c>
    </row>
    <row r="351" spans="3:7" ht="14.25">
      <c r="C351" s="11" t="s">
        <v>243</v>
      </c>
      <c r="D351" s="11" t="s">
        <v>12</v>
      </c>
      <c r="F351" s="12">
        <v>35658</v>
      </c>
      <c r="G351" s="24">
        <f t="shared" si="4"/>
        <v>10</v>
      </c>
    </row>
    <row r="352" spans="3:7" ht="14.25">
      <c r="C352" s="11" t="s">
        <v>29</v>
      </c>
      <c r="F352" s="34"/>
      <c r="G352" s="24">
        <f t="shared" si="4"/>
        <v>107</v>
      </c>
    </row>
    <row r="353" spans="3:7" ht="13.5">
      <c r="C353" s="45"/>
      <c r="F353" s="34"/>
      <c r="G353" s="24">
        <f t="shared" si="4"/>
        <v>107</v>
      </c>
    </row>
    <row r="354" spans="3:7" ht="13.5">
      <c r="C354" s="45"/>
      <c r="F354" s="34"/>
      <c r="G354" s="24">
        <f t="shared" si="4"/>
        <v>107</v>
      </c>
    </row>
    <row r="355" spans="3:7" ht="13.5">
      <c r="C355" s="45"/>
      <c r="F355" s="34"/>
      <c r="G355" s="24">
        <f t="shared" si="4"/>
        <v>107</v>
      </c>
    </row>
    <row r="356" spans="3:7" ht="13.5">
      <c r="C356" s="45"/>
      <c r="F356" s="34"/>
      <c r="G356" s="24">
        <f t="shared" si="4"/>
        <v>107</v>
      </c>
    </row>
    <row r="357" spans="3:7" ht="13.5">
      <c r="C357" s="45"/>
      <c r="F357" s="34"/>
      <c r="G357" s="24">
        <f t="shared" si="4"/>
        <v>107</v>
      </c>
    </row>
    <row r="358" spans="6:7" ht="13.5">
      <c r="F358" s="34"/>
      <c r="G358" s="24">
        <f t="shared" si="4"/>
        <v>107</v>
      </c>
    </row>
    <row r="359" spans="6:7" ht="13.5">
      <c r="F359" s="34"/>
      <c r="G359" s="24">
        <f t="shared" si="4"/>
        <v>107</v>
      </c>
    </row>
  </sheetData>
  <dataValidations count="7">
    <dataValidation type="date" operator="greaterThanOrEqual" allowBlank="1" showInputMessage="1" showErrorMessage="1" imeMode="off" sqref="F360:F65536 F127:F134 F251:F253 F179:F182 F320:F322 F3 F5">
      <formula1>31778</formula1>
    </dataValidation>
    <dataValidation type="date" operator="greaterThanOrEqual" allowBlank="1" showInputMessage="1" showErrorMessage="1" imeMode="off" sqref="F161:F178">
      <formula1>32509</formula1>
    </dataValidation>
    <dataValidation type="date" operator="greaterThanOrEqual" allowBlank="1" showInputMessage="1" showErrorMessage="1" imeMode="off" sqref="F249:F250">
      <formula1>33239</formula1>
    </dataValidation>
    <dataValidation type="date" operator="greaterThanOrEqual" allowBlank="1" showInputMessage="1" showErrorMessage="1" imeMode="off" sqref="F306:F319">
      <formula1>33970</formula1>
    </dataValidation>
    <dataValidation type="date" operator="greaterThanOrEqual" allowBlank="1" showInputMessage="1" showErrorMessage="1" imeMode="off" sqref="F352:F359">
      <formula1>34700</formula1>
    </dataValidation>
    <dataValidation allowBlank="1" showInputMessage="1" showErrorMessage="1" imeMode="off" sqref="F323:F351 F135:F160 F183:F248 F254:F305"/>
    <dataValidation allowBlank="1" showInputMessage="1" showErrorMessage="1" imeMode="hiragana" sqref="E6:E98 G115:G117 G20 G59 G32:G34 G71:G74 E100 E102:E117 C6:D117 F6:F117 A4:A65536 A1"/>
  </dataValidations>
  <printOptions/>
  <pageMargins left="0.5905511811023623" right="0.3937007874015748" top="0.5905511811023623" bottom="0.5905511811023623" header="0.5118110236220472" footer="0.5118110236220472"/>
  <pageSetup horizontalDpi="600" verticalDpi="600" orientation="portrait" paperSize="8" r:id="rId1"/>
  <rowBreaks count="2" manualBreakCount="2">
    <brk id="132" max="255" man="1"/>
    <brk id="251" max="255" man="1"/>
  </rowBreaks>
  <colBreaks count="1" manualBreakCount="1">
    <brk id="6" max="327" man="1"/>
  </colBreaks>
</worksheet>
</file>

<file path=xl/worksheets/sheet5.xml><?xml version="1.0" encoding="utf-8"?>
<worksheet xmlns="http://schemas.openxmlformats.org/spreadsheetml/2006/main" xmlns:r="http://schemas.openxmlformats.org/officeDocument/2006/relationships">
  <dimension ref="A1:AZ191"/>
  <sheetViews>
    <sheetView tabSelected="1" view="pageBreakPreview" zoomScaleSheetLayoutView="100" workbookViewId="0" topLeftCell="A1">
      <selection activeCell="AZ1" sqref="AZ1"/>
    </sheetView>
  </sheetViews>
  <sheetFormatPr defaultColWidth="9.00390625" defaultRowHeight="13.5"/>
  <cols>
    <col min="1" max="1" width="4.75390625" style="1" customWidth="1"/>
    <col min="2" max="2" width="3.375" style="1" customWidth="1"/>
    <col min="3" max="4" width="8.625" style="1" customWidth="1"/>
    <col min="5" max="26" width="1.75390625" style="1" customWidth="1"/>
    <col min="27" max="27" width="4.625" style="1" customWidth="1"/>
    <col min="28" max="28" width="3.25390625" style="1" customWidth="1"/>
    <col min="29" max="30" width="8.625" style="1" customWidth="1"/>
    <col min="31" max="52" width="1.75390625" style="1" customWidth="1"/>
    <col min="53" max="54" width="4.625" style="1" customWidth="1"/>
    <col min="55" max="16384" width="9.00390625" style="1" customWidth="1"/>
  </cols>
  <sheetData>
    <row r="1" spans="2:52" ht="21" customHeight="1">
      <c r="B1" s="61"/>
      <c r="C1" s="3"/>
      <c r="D1" s="3"/>
      <c r="W1" s="188"/>
      <c r="X1" s="188"/>
      <c r="AZ1" s="208" t="s">
        <v>496</v>
      </c>
    </row>
    <row r="2" spans="2:52" ht="21" customHeight="1">
      <c r="B2" s="61"/>
      <c r="C2" s="3"/>
      <c r="D2" s="3"/>
      <c r="W2" s="188"/>
      <c r="X2" s="188"/>
      <c r="AZ2" s="208"/>
    </row>
    <row r="3" spans="2:52" ht="20.25" customHeight="1">
      <c r="B3" s="197" t="s">
        <v>463</v>
      </c>
      <c r="E3" s="193"/>
      <c r="F3" s="194"/>
      <c r="G3" s="194"/>
      <c r="H3" s="194"/>
      <c r="I3" s="194"/>
      <c r="J3" s="194"/>
      <c r="K3" s="224" t="s">
        <v>481</v>
      </c>
      <c r="L3" s="194"/>
      <c r="M3" s="194"/>
      <c r="AZ3" s="4"/>
    </row>
    <row r="4" spans="2:52" ht="20.25" customHeight="1">
      <c r="B4" s="56" t="s">
        <v>478</v>
      </c>
      <c r="C4" s="51" t="s">
        <v>235</v>
      </c>
      <c r="D4" s="56" t="s">
        <v>15</v>
      </c>
      <c r="E4" s="251" t="str">
        <f>LEFT(C5,3)</f>
        <v>小村　</v>
      </c>
      <c r="F4" s="243"/>
      <c r="G4" s="243"/>
      <c r="H4" s="249"/>
      <c r="I4" s="243" t="str">
        <f>LEFT(C6,3)</f>
        <v>野尻悠</v>
      </c>
      <c r="J4" s="243"/>
      <c r="K4" s="243"/>
      <c r="L4" s="249"/>
      <c r="M4" s="249" t="str">
        <f>LEFT(C7,3)</f>
        <v>藤田　</v>
      </c>
      <c r="N4" s="249"/>
      <c r="O4" s="249"/>
      <c r="P4" s="249"/>
      <c r="Q4" s="249" t="s">
        <v>252</v>
      </c>
      <c r="R4" s="249"/>
      <c r="S4" s="242" t="s">
        <v>16</v>
      </c>
      <c r="T4" s="243"/>
      <c r="U4" s="249" t="s">
        <v>253</v>
      </c>
      <c r="V4" s="249"/>
      <c r="Z4" s="4"/>
      <c r="AB4" s="56" t="s">
        <v>479</v>
      </c>
      <c r="AC4" s="51" t="s">
        <v>235</v>
      </c>
      <c r="AD4" s="56" t="s">
        <v>15</v>
      </c>
      <c r="AE4" s="251" t="str">
        <f>LEFT(AC5,3)</f>
        <v>姫田　</v>
      </c>
      <c r="AF4" s="243"/>
      <c r="AG4" s="243"/>
      <c r="AH4" s="249"/>
      <c r="AI4" s="243" t="str">
        <f>LEFT(AC6,3)</f>
        <v>戸塚和</v>
      </c>
      <c r="AJ4" s="243"/>
      <c r="AK4" s="243"/>
      <c r="AL4" s="249"/>
      <c r="AM4" s="249" t="str">
        <f>LEFT(AC7,3)</f>
        <v>落合武</v>
      </c>
      <c r="AN4" s="249"/>
      <c r="AO4" s="249"/>
      <c r="AP4" s="249"/>
      <c r="AQ4" s="249" t="s">
        <v>252</v>
      </c>
      <c r="AR4" s="249"/>
      <c r="AS4" s="242" t="s">
        <v>16</v>
      </c>
      <c r="AT4" s="243"/>
      <c r="AU4" s="249" t="s">
        <v>253</v>
      </c>
      <c r="AV4" s="249"/>
      <c r="AZ4" s="4"/>
    </row>
    <row r="5" spans="2:52" ht="20.25" customHeight="1">
      <c r="B5" s="54">
        <v>1</v>
      </c>
      <c r="C5" s="52" t="str">
        <f>IF(B5="","",VLOOKUP(B5,データ!$B$6:$D$132,2,FALSE))</f>
        <v>小村　尚弘</v>
      </c>
      <c r="D5" s="53" t="str">
        <f>IF(B5="","",VLOOKUP(B5,データ!$B$6:$D$132,3,FALSE))</f>
        <v>サザンフィールド</v>
      </c>
      <c r="E5" s="227"/>
      <c r="F5" s="237"/>
      <c r="G5" s="237"/>
      <c r="H5" s="238"/>
      <c r="I5" s="55" t="str">
        <f>IF(J5="","",IF(J5&gt;K5,"○","●"))</f>
        <v>○</v>
      </c>
      <c r="J5" s="10">
        <v>6</v>
      </c>
      <c r="K5" s="6">
        <v>3</v>
      </c>
      <c r="L5" s="6"/>
      <c r="M5" s="55" t="str">
        <f>IF(N5="","",IF(N5&gt;O5,"○","●"))</f>
        <v>○</v>
      </c>
      <c r="N5" s="10">
        <v>6</v>
      </c>
      <c r="O5" s="6">
        <v>3</v>
      </c>
      <c r="P5" s="6"/>
      <c r="Q5" s="51">
        <f>IF(I5="","",COUNTIF(E5:P5,"○"))</f>
        <v>2</v>
      </c>
      <c r="R5" s="50">
        <f>IF(I5="","",COUNTIF(E5:P5,"●"))</f>
        <v>0</v>
      </c>
      <c r="S5" s="240">
        <f>IF(J5="","",(F5+J5+N5)/(F5+G5+J5+K5+N5+O5))*100</f>
        <v>66.66666666666666</v>
      </c>
      <c r="T5" s="226"/>
      <c r="U5" s="242">
        <f>IF(S5="","",RANK(S5,S5:T7))</f>
        <v>1</v>
      </c>
      <c r="V5" s="243"/>
      <c r="Z5" s="4"/>
      <c r="AB5" s="54">
        <f>B7+1</f>
        <v>4</v>
      </c>
      <c r="AC5" s="52" t="str">
        <f>IF(AB5="","",VLOOKUP(AB5,データ!$B$6:$D$132,2,FALSE))</f>
        <v>姫田　晃</v>
      </c>
      <c r="AD5" s="53" t="str">
        <f>IF(AB5="","",VLOOKUP(AB5,データ!$B$6:$D$132,3,FALSE))</f>
        <v>日向学院</v>
      </c>
      <c r="AE5" s="227"/>
      <c r="AF5" s="237"/>
      <c r="AG5" s="237"/>
      <c r="AH5" s="238"/>
      <c r="AI5" s="55" t="str">
        <f>IF(AJ5="","",IF(AJ5&gt;AK5,"○","●"))</f>
        <v>○</v>
      </c>
      <c r="AJ5" s="10">
        <v>6</v>
      </c>
      <c r="AK5" s="6">
        <v>0</v>
      </c>
      <c r="AL5" s="6"/>
      <c r="AM5" s="55" t="str">
        <f>IF(AN5="","",IF(AN5&gt;AO5,"○","●"))</f>
        <v>○</v>
      </c>
      <c r="AN5" s="10">
        <v>6</v>
      </c>
      <c r="AO5" s="6">
        <v>0</v>
      </c>
      <c r="AP5" s="6"/>
      <c r="AQ5" s="51">
        <f>IF(AI5="","",COUNTIF(AE5:AP5,"○"))</f>
        <v>2</v>
      </c>
      <c r="AR5" s="50">
        <f>IF(AI5="","",COUNTIF(AE5:AP5,"●"))</f>
        <v>0</v>
      </c>
      <c r="AS5" s="240">
        <f>IF(AJ5="","",(AF5+AJ5+AN5)/(AF5+AG5+AJ5+AK5+AN5+AO5))*100</f>
        <v>100</v>
      </c>
      <c r="AT5" s="226"/>
      <c r="AU5" s="242">
        <f>IF(AS5="","",RANK(AS5,AS5:AT7))</f>
        <v>1</v>
      </c>
      <c r="AV5" s="243"/>
      <c r="AZ5" s="4"/>
    </row>
    <row r="6" spans="2:52" ht="20.25" customHeight="1">
      <c r="B6" s="54">
        <v>2</v>
      </c>
      <c r="C6" s="52" t="str">
        <f>IF(B6="","",VLOOKUP(B6,データ!$B$6:$D$132,2,FALSE))</f>
        <v>野尻悠平</v>
      </c>
      <c r="D6" s="53" t="str">
        <f>IF(B6="","",VLOOKUP(B6,データ!$B$6:$D$132,3,FALSE))</f>
        <v>高鍋西中</v>
      </c>
      <c r="E6" s="58" t="str">
        <f>IF(I5="","",IF(I5="○","●","○"))</f>
        <v>●</v>
      </c>
      <c r="F6" s="51">
        <f>IF(K5="","",K5)</f>
        <v>3</v>
      </c>
      <c r="G6" s="50">
        <f>IF(J5="","",J5)</f>
        <v>6</v>
      </c>
      <c r="H6" s="48">
        <f>IF(L5="","",L5)</f>
      </c>
      <c r="I6" s="239"/>
      <c r="J6" s="237"/>
      <c r="K6" s="237"/>
      <c r="L6" s="238"/>
      <c r="M6" s="59" t="str">
        <f>IF(N6="","",IF(N6&gt;O6,"○","●"))</f>
        <v>●</v>
      </c>
      <c r="N6" s="51">
        <v>0</v>
      </c>
      <c r="O6" s="50">
        <v>6</v>
      </c>
      <c r="P6" s="50"/>
      <c r="Q6" s="51">
        <f>IF(E6="","",COUNTIF(E6:P6,"○"))</f>
        <v>0</v>
      </c>
      <c r="R6" s="50">
        <f>IF(E6="","",COUNTIF(E6:P6,"●"))</f>
        <v>2</v>
      </c>
      <c r="S6" s="240">
        <f>IF(F6="","",(F6+J6+N6)/(F6+G6+J6+K6+N6+O6))*100</f>
        <v>20</v>
      </c>
      <c r="T6" s="226"/>
      <c r="U6" s="242">
        <f>IF(S6="","",RANK(S6,S5:T7))</f>
        <v>3</v>
      </c>
      <c r="V6" s="243"/>
      <c r="Z6" s="4"/>
      <c r="AB6" s="54">
        <f>AB5+1</f>
        <v>5</v>
      </c>
      <c r="AC6" s="52" t="str">
        <f>IF(AB6="","",VLOOKUP(AB6,データ!$B$6:$D$132,2,FALSE))</f>
        <v>戸塚和也</v>
      </c>
      <c r="AD6" s="53" t="str">
        <f>IF(AB6="","",VLOOKUP(AB6,データ!$B$6:$D$132,3,FALSE))</f>
        <v>高鍋西中</v>
      </c>
      <c r="AE6" s="58" t="str">
        <f>IF(AI5="","",IF(AI5="○","●","○"))</f>
        <v>●</v>
      </c>
      <c r="AF6" s="51">
        <f>IF(AK5="","",AK5)</f>
        <v>0</v>
      </c>
      <c r="AG6" s="50">
        <f>IF(AJ5="","",AJ5)</f>
        <v>6</v>
      </c>
      <c r="AH6" s="48">
        <f>IF(AL5="","",AL5)</f>
      </c>
      <c r="AI6" s="239"/>
      <c r="AJ6" s="237"/>
      <c r="AK6" s="237"/>
      <c r="AL6" s="238"/>
      <c r="AM6" s="59" t="str">
        <f>IF(AN6="","",IF(AN6&gt;AO6,"○","●"))</f>
        <v>●</v>
      </c>
      <c r="AN6" s="51">
        <v>3</v>
      </c>
      <c r="AO6" s="50">
        <v>6</v>
      </c>
      <c r="AP6" s="50"/>
      <c r="AQ6" s="51">
        <f>IF(AE6="","",COUNTIF(AE6:AP6,"○"))</f>
        <v>0</v>
      </c>
      <c r="AR6" s="50">
        <f>IF(AE6="","",COUNTIF(AE6:AP6,"●"))</f>
        <v>2</v>
      </c>
      <c r="AS6" s="240">
        <f>IF(AF6="","",(AF6+AJ6+AN6)/(AF6+AG6+AJ6+AK6+AN6+AO6))*100</f>
        <v>20</v>
      </c>
      <c r="AT6" s="226"/>
      <c r="AU6" s="242">
        <f>IF(AS6="","",RANK(AS6,AS5:AT7))</f>
        <v>3</v>
      </c>
      <c r="AV6" s="243"/>
      <c r="AZ6" s="4"/>
    </row>
    <row r="7" spans="2:52" ht="20.25" customHeight="1">
      <c r="B7" s="54">
        <v>3</v>
      </c>
      <c r="C7" s="20" t="str">
        <f>IF(B7="","",VLOOKUP(B7,データ!$B$6:$D$132,2,FALSE))</f>
        <v>藤田　匠</v>
      </c>
      <c r="D7" s="53" t="str">
        <f>IF(B7="","",VLOOKUP(B7,データ!$B$6:$D$132,3,FALSE))</f>
        <v>高鍋西中</v>
      </c>
      <c r="E7" s="58" t="str">
        <f>IF(M5="","",IF(M5="○","●","○"))</f>
        <v>●</v>
      </c>
      <c r="F7" s="51">
        <f>IF(O5="","",O5)</f>
        <v>3</v>
      </c>
      <c r="G7" s="50">
        <f>IF(N5="","",N5)</f>
        <v>6</v>
      </c>
      <c r="H7" s="48">
        <f>IF(P5="","",P5)</f>
      </c>
      <c r="I7" s="60" t="str">
        <f>IF(M6="","",IF(M6="○","●","○"))</f>
        <v>○</v>
      </c>
      <c r="J7" s="51">
        <f>IF(O6="","",O6)</f>
        <v>6</v>
      </c>
      <c r="K7" s="50">
        <f>IF(N6="","",N6)</f>
        <v>0</v>
      </c>
      <c r="L7" s="48">
        <f>IF(P6="","",P6)</f>
      </c>
      <c r="M7" s="239"/>
      <c r="N7" s="237"/>
      <c r="O7" s="237"/>
      <c r="P7" s="238"/>
      <c r="Q7" s="51">
        <f>IF(E7="","",COUNTIF(E7:P7,"○"))</f>
        <v>1</v>
      </c>
      <c r="R7" s="50">
        <f>IF(E7="","",COUNTIF(E7:P7,"●"))</f>
        <v>1</v>
      </c>
      <c r="S7" s="240">
        <f>IF(F7="","",(F7+J7+N7)/(F7+G7+J7+K7+N7+O7))*100</f>
        <v>60</v>
      </c>
      <c r="T7" s="226"/>
      <c r="U7" s="242">
        <f>IF(S7="","",RANK(S7,S5:T7))</f>
        <v>2</v>
      </c>
      <c r="V7" s="243"/>
      <c r="Z7" s="4"/>
      <c r="AB7" s="54">
        <f>AB6+1</f>
        <v>6</v>
      </c>
      <c r="AC7" s="20" t="str">
        <f>IF(AB7="","",VLOOKUP(AB7,データ!$B$6:$D$132,2,FALSE))</f>
        <v>落合武志</v>
      </c>
      <c r="AD7" s="53" t="str">
        <f>IF(AB7="","",VLOOKUP(AB7,データ!$B$6:$D$132,3,FALSE))</f>
        <v>高鍋西中</v>
      </c>
      <c r="AE7" s="58" t="str">
        <f>IF(AM5="","",IF(AM5="○","●","○"))</f>
        <v>●</v>
      </c>
      <c r="AF7" s="51">
        <f>IF(AO5="","",AO5)</f>
        <v>0</v>
      </c>
      <c r="AG7" s="50">
        <f>IF(AN5="","",AN5)</f>
        <v>6</v>
      </c>
      <c r="AH7" s="48">
        <f>IF(AP5="","",AP5)</f>
      </c>
      <c r="AI7" s="60" t="str">
        <f>IF(AM6="","",IF(AM6="○","●","○"))</f>
        <v>○</v>
      </c>
      <c r="AJ7" s="51">
        <f>IF(AO6="","",AO6)</f>
        <v>6</v>
      </c>
      <c r="AK7" s="50">
        <f>IF(AN6="","",AN6)</f>
        <v>3</v>
      </c>
      <c r="AL7" s="48">
        <f>IF(AP6="","",AP6)</f>
      </c>
      <c r="AM7" s="239"/>
      <c r="AN7" s="237"/>
      <c r="AO7" s="237"/>
      <c r="AP7" s="238"/>
      <c r="AQ7" s="51">
        <f>IF(AE7="","",COUNTIF(AE7:AP7,"○"))</f>
        <v>1</v>
      </c>
      <c r="AR7" s="50">
        <f>IF(AE7="","",COUNTIF(AE7:AP7,"●"))</f>
        <v>1</v>
      </c>
      <c r="AS7" s="240">
        <f>IF(AF7="","",(AF7+AJ7+AN7)/(AF7+AG7+AJ7+AK7+AN7+AO7))*100</f>
        <v>40</v>
      </c>
      <c r="AT7" s="226"/>
      <c r="AU7" s="242">
        <f>IF(AS7="","",RANK(AS7,AS5:AT7))</f>
        <v>2</v>
      </c>
      <c r="AV7" s="243"/>
      <c r="AZ7" s="4"/>
    </row>
    <row r="8" spans="26:52" ht="7.5" customHeight="1">
      <c r="Z8" s="4"/>
      <c r="AZ8" s="4"/>
    </row>
    <row r="9" spans="2:26" ht="20.25" customHeight="1">
      <c r="B9" s="56" t="s">
        <v>480</v>
      </c>
      <c r="C9" s="51" t="s">
        <v>235</v>
      </c>
      <c r="D9" s="56" t="s">
        <v>15</v>
      </c>
      <c r="E9" s="251" t="str">
        <f>LEFT(C10,3)</f>
        <v>坂本　</v>
      </c>
      <c r="F9" s="243"/>
      <c r="G9" s="243"/>
      <c r="H9" s="249"/>
      <c r="I9" s="243" t="str">
        <f>LEFT(C11,3)</f>
        <v>森　翔</v>
      </c>
      <c r="J9" s="243"/>
      <c r="K9" s="243"/>
      <c r="L9" s="249"/>
      <c r="M9" s="249" t="str">
        <f>LEFT(C12,3)</f>
        <v>岩坂　</v>
      </c>
      <c r="N9" s="249"/>
      <c r="O9" s="249"/>
      <c r="P9" s="249"/>
      <c r="Q9" s="249" t="s">
        <v>252</v>
      </c>
      <c r="R9" s="249"/>
      <c r="S9" s="242" t="s">
        <v>16</v>
      </c>
      <c r="T9" s="243"/>
      <c r="U9" s="249" t="s">
        <v>253</v>
      </c>
      <c r="V9" s="249"/>
      <c r="Z9" s="4"/>
    </row>
    <row r="10" spans="2:26" ht="20.25" customHeight="1">
      <c r="B10" s="54">
        <f>AB7+1</f>
        <v>7</v>
      </c>
      <c r="C10" s="52" t="str">
        <f>IF(B10="","",VLOOKUP(B10,データ!$B$6:$D$132,2,FALSE))</f>
        <v>坂本　清一朗</v>
      </c>
      <c r="D10" s="53" t="str">
        <f>IF(B10="","",VLOOKUP(B10,データ!$B$6:$D$132,3,FALSE))</f>
        <v>シーガイアＪｒ</v>
      </c>
      <c r="E10" s="227"/>
      <c r="F10" s="237"/>
      <c r="G10" s="237"/>
      <c r="H10" s="238"/>
      <c r="I10" s="55" t="str">
        <f>IF(J10="","",IF(J10&gt;K10,"○","●"))</f>
        <v>○</v>
      </c>
      <c r="J10" s="10">
        <v>6</v>
      </c>
      <c r="K10" s="6">
        <v>0</v>
      </c>
      <c r="L10" s="6"/>
      <c r="M10" s="55" t="str">
        <f>IF(N10="","",IF(N10&gt;O10,"○","●"))</f>
        <v>○</v>
      </c>
      <c r="N10" s="10">
        <v>6</v>
      </c>
      <c r="O10" s="6">
        <v>2</v>
      </c>
      <c r="P10" s="6"/>
      <c r="Q10" s="51">
        <f>IF(I10="","",COUNTIF(E10:P10,"○"))</f>
        <v>2</v>
      </c>
      <c r="R10" s="50">
        <f>IF(I10="","",COUNTIF(E10:P10,"●"))</f>
        <v>0</v>
      </c>
      <c r="S10" s="240">
        <f>IF(J10="","",(F10+J10+N10)/(F10+G10+J10+K10+N10+O10))*100</f>
        <v>85.71428571428571</v>
      </c>
      <c r="T10" s="226"/>
      <c r="U10" s="242">
        <f>IF(S10="","",RANK(S10,S10:T12))</f>
        <v>1</v>
      </c>
      <c r="V10" s="243"/>
      <c r="Z10" s="4"/>
    </row>
    <row r="11" spans="2:26" ht="20.25" customHeight="1">
      <c r="B11" s="54">
        <f>B10+1</f>
        <v>8</v>
      </c>
      <c r="C11" s="52" t="str">
        <f>IF(B11="","",VLOOKUP(B11,データ!$B$6:$D$132,2,FALSE))</f>
        <v>森　翔吾</v>
      </c>
      <c r="D11" s="53" t="str">
        <f>IF(B11="","",VLOOKUP(B11,データ!$B$6:$D$132,3,FALSE))</f>
        <v>高鍋西中</v>
      </c>
      <c r="E11" s="58" t="str">
        <f>IF(I10="","",IF(I10="○","●","○"))</f>
        <v>●</v>
      </c>
      <c r="F11" s="51">
        <f>IF(K10="","",K10)</f>
        <v>0</v>
      </c>
      <c r="G11" s="50">
        <f>IF(J10="","",J10)</f>
        <v>6</v>
      </c>
      <c r="H11" s="48">
        <f>IF(L10="","",L10)</f>
      </c>
      <c r="I11" s="239"/>
      <c r="J11" s="237"/>
      <c r="K11" s="237"/>
      <c r="L11" s="238"/>
      <c r="M11" s="59" t="str">
        <f>IF(N11="","",IF(N11&gt;O11,"○","●"))</f>
        <v>●</v>
      </c>
      <c r="N11" s="51">
        <v>0</v>
      </c>
      <c r="O11" s="50">
        <v>6</v>
      </c>
      <c r="P11" s="50"/>
      <c r="Q11" s="51">
        <f>IF(E11="","",COUNTIF(E11:P11,"○"))</f>
        <v>0</v>
      </c>
      <c r="R11" s="50">
        <f>IF(E11="","",COUNTIF(E11:P11,"●"))</f>
        <v>2</v>
      </c>
      <c r="S11" s="240">
        <f>IF(F11="","",(F11+J11+N11)/(F11+G11+J11+K11+N11+O11))*100</f>
        <v>0</v>
      </c>
      <c r="T11" s="226"/>
      <c r="U11" s="242">
        <f>IF(S11="","",RANK(S11,S10:T12))</f>
        <v>3</v>
      </c>
      <c r="V11" s="243"/>
      <c r="Z11" s="4"/>
    </row>
    <row r="12" spans="2:26" ht="20.25" customHeight="1">
      <c r="B12" s="54">
        <f>B11+1</f>
        <v>9</v>
      </c>
      <c r="C12" s="20" t="str">
        <f>IF(B12="","",VLOOKUP(B12,データ!$B$6:$D$132,2,FALSE))</f>
        <v>岩坂　都義</v>
      </c>
      <c r="D12" s="53" t="str">
        <f>IF(B12="","",VLOOKUP(B12,データ!$B$6:$D$132,3,FALSE))</f>
        <v>新富Ｊｒ</v>
      </c>
      <c r="E12" s="58" t="str">
        <f>IF(M10="","",IF(M10="○","●","○"))</f>
        <v>●</v>
      </c>
      <c r="F12" s="51">
        <f>IF(O10="","",O10)</f>
        <v>2</v>
      </c>
      <c r="G12" s="50">
        <f>IF(N10="","",N10)</f>
        <v>6</v>
      </c>
      <c r="H12" s="48">
        <f>IF(P10="","",P10)</f>
      </c>
      <c r="I12" s="60" t="str">
        <f>IF(M11="","",IF(M11="○","●","○"))</f>
        <v>○</v>
      </c>
      <c r="J12" s="51">
        <f>IF(O11="","",O11)</f>
        <v>6</v>
      </c>
      <c r="K12" s="50">
        <f>IF(N11="","",N11)</f>
        <v>0</v>
      </c>
      <c r="L12" s="48">
        <f>IF(P11="","",P11)</f>
      </c>
      <c r="M12" s="239"/>
      <c r="N12" s="237"/>
      <c r="O12" s="237"/>
      <c r="P12" s="238"/>
      <c r="Q12" s="51">
        <f>IF(E12="","",COUNTIF(E12:P12,"○"))</f>
        <v>1</v>
      </c>
      <c r="R12" s="50">
        <f>IF(E12="","",COUNTIF(E12:P12,"●"))</f>
        <v>1</v>
      </c>
      <c r="S12" s="240">
        <f>IF(F12="","",(F12+J12+N12)/(F12+G12+J12+K12+N12+O12))*100</f>
        <v>57.14285714285714</v>
      </c>
      <c r="T12" s="226"/>
      <c r="U12" s="242">
        <f>IF(S12="","",RANK(S12,S10:T12))</f>
        <v>2</v>
      </c>
      <c r="V12" s="243"/>
      <c r="Z12" s="4"/>
    </row>
    <row r="13" spans="2:26" ht="7.5" customHeight="1">
      <c r="B13" s="61"/>
      <c r="C13" s="57"/>
      <c r="D13" s="3"/>
      <c r="E13" s="47"/>
      <c r="I13" s="47"/>
      <c r="S13" s="188"/>
      <c r="T13" s="189"/>
      <c r="Z13" s="4"/>
    </row>
    <row r="14" spans="2:43" ht="20.25" customHeight="1">
      <c r="B14" s="197" t="s">
        <v>458</v>
      </c>
      <c r="C14" s="86"/>
      <c r="D14" s="86"/>
      <c r="E14" s="198"/>
      <c r="F14" s="199"/>
      <c r="G14" s="199"/>
      <c r="H14" s="199"/>
      <c r="I14" s="199"/>
      <c r="J14" s="199"/>
      <c r="K14" s="199"/>
      <c r="L14" s="199"/>
      <c r="M14" s="199"/>
      <c r="N14" s="86"/>
      <c r="O14" s="86"/>
      <c r="P14" s="86"/>
      <c r="Q14" s="86"/>
      <c r="R14" s="86"/>
      <c r="S14" s="86"/>
      <c r="T14" s="86"/>
      <c r="U14" s="86"/>
      <c r="V14" s="86"/>
      <c r="W14" s="86"/>
      <c r="X14" s="86"/>
      <c r="Y14" s="86"/>
      <c r="Z14" s="200"/>
      <c r="AA14" s="86"/>
      <c r="AB14" s="197" t="s">
        <v>459</v>
      </c>
      <c r="AC14" s="86"/>
      <c r="AD14" s="86"/>
      <c r="AE14" s="198"/>
      <c r="AF14" s="199"/>
      <c r="AG14" s="199"/>
      <c r="AH14" s="199"/>
      <c r="AI14" s="199"/>
      <c r="AJ14" s="199"/>
      <c r="AK14" s="199"/>
      <c r="AL14" s="199"/>
      <c r="AM14" s="199"/>
      <c r="AN14" s="86"/>
      <c r="AO14" s="86"/>
      <c r="AP14" s="86"/>
      <c r="AQ14" s="86"/>
    </row>
    <row r="15" spans="2:48" ht="20.25" customHeight="1">
      <c r="B15" s="56"/>
      <c r="C15" s="51" t="s">
        <v>235</v>
      </c>
      <c r="D15" s="56" t="s">
        <v>15</v>
      </c>
      <c r="E15" s="251" t="str">
        <f>LEFT(C16,3)</f>
        <v>小村　</v>
      </c>
      <c r="F15" s="243"/>
      <c r="G15" s="243"/>
      <c r="H15" s="249"/>
      <c r="I15" s="243" t="str">
        <f>LEFT(C17,3)</f>
        <v>姫田　</v>
      </c>
      <c r="J15" s="243"/>
      <c r="K15" s="243"/>
      <c r="L15" s="249"/>
      <c r="M15" s="249" t="str">
        <f>LEFT(C18,3)</f>
        <v>坂本　</v>
      </c>
      <c r="N15" s="249"/>
      <c r="O15" s="249"/>
      <c r="P15" s="249"/>
      <c r="Q15" s="249" t="s">
        <v>252</v>
      </c>
      <c r="R15" s="249"/>
      <c r="S15" s="242" t="s">
        <v>16</v>
      </c>
      <c r="T15" s="243"/>
      <c r="U15" s="249" t="s">
        <v>253</v>
      </c>
      <c r="V15" s="249"/>
      <c r="Z15" s="4"/>
      <c r="AB15" s="56"/>
      <c r="AC15" s="51" t="s">
        <v>235</v>
      </c>
      <c r="AD15" s="56" t="s">
        <v>15</v>
      </c>
      <c r="AE15" s="251" t="str">
        <f>LEFT(AC16,3)</f>
        <v>落合武</v>
      </c>
      <c r="AF15" s="243"/>
      <c r="AG15" s="243"/>
      <c r="AH15" s="249"/>
      <c r="AI15" s="243" t="str">
        <f>LEFT(AC17,3)</f>
        <v>藤田　</v>
      </c>
      <c r="AJ15" s="243"/>
      <c r="AK15" s="243"/>
      <c r="AL15" s="249"/>
      <c r="AM15" s="249" t="str">
        <f>LEFT(AC18,3)</f>
        <v>岩坂　</v>
      </c>
      <c r="AN15" s="249"/>
      <c r="AO15" s="249"/>
      <c r="AP15" s="249"/>
      <c r="AQ15" s="249" t="s">
        <v>252</v>
      </c>
      <c r="AR15" s="249"/>
      <c r="AS15" s="242" t="s">
        <v>16</v>
      </c>
      <c r="AT15" s="243"/>
      <c r="AU15" s="249" t="s">
        <v>253</v>
      </c>
      <c r="AV15" s="249"/>
    </row>
    <row r="16" spans="2:48" ht="20.25" customHeight="1">
      <c r="B16" s="54">
        <v>1</v>
      </c>
      <c r="C16" s="52" t="str">
        <f>IF(B16="","",VLOOKUP(B16,データ!$B$6:$D$132,2,FALSE))</f>
        <v>小村　尚弘</v>
      </c>
      <c r="D16" s="53" t="str">
        <f>IF(B16="","",VLOOKUP(B16,データ!$B$6:$D$132,3,FALSE))</f>
        <v>サザンフィールド</v>
      </c>
      <c r="E16" s="227"/>
      <c r="F16" s="237"/>
      <c r="G16" s="237"/>
      <c r="H16" s="238"/>
      <c r="I16" s="55" t="str">
        <f>IF(J16="","",IF(J16&gt;K16,"○","●"))</f>
        <v>●</v>
      </c>
      <c r="J16" s="10">
        <v>2</v>
      </c>
      <c r="K16" s="6">
        <v>6</v>
      </c>
      <c r="L16" s="6"/>
      <c r="M16" s="55" t="str">
        <f>IF(N16="","",IF(N16&gt;O16,"○","●"))</f>
        <v>○</v>
      </c>
      <c r="N16" s="10">
        <v>6</v>
      </c>
      <c r="O16" s="6">
        <v>4</v>
      </c>
      <c r="P16" s="6"/>
      <c r="Q16" s="51">
        <f>IF(I16="","",COUNTIF(E16:P16,"○"))</f>
        <v>1</v>
      </c>
      <c r="R16" s="50">
        <f>IF(I16="","",COUNTIF(E16:P16,"●"))</f>
        <v>1</v>
      </c>
      <c r="S16" s="240">
        <f>IF(J16="","",(F16+J16+N16)/(F16+G16+J16+K16+N16+O16))*100</f>
        <v>44.44444444444444</v>
      </c>
      <c r="T16" s="226"/>
      <c r="U16" s="242">
        <f>IF(S16="","",RANK(S16,S16:T18))</f>
        <v>2</v>
      </c>
      <c r="V16" s="243"/>
      <c r="Z16" s="4"/>
      <c r="AB16" s="54">
        <v>6</v>
      </c>
      <c r="AC16" s="52" t="str">
        <f>IF(AB16="","",VLOOKUP(AB16,データ!$B$6:$D$132,2,FALSE))</f>
        <v>落合武志</v>
      </c>
      <c r="AD16" s="53" t="str">
        <f>IF(AB16="","",VLOOKUP(AB16,データ!$B$6:$D$132,3,FALSE))</f>
        <v>高鍋西中</v>
      </c>
      <c r="AE16" s="227"/>
      <c r="AF16" s="237"/>
      <c r="AG16" s="237"/>
      <c r="AH16" s="238"/>
      <c r="AI16" s="55" t="str">
        <f>IF(AJ16="","",IF(AJ16&gt;AK16,"○","●"))</f>
        <v>○</v>
      </c>
      <c r="AJ16" s="10">
        <v>7</v>
      </c>
      <c r="AK16" s="6">
        <v>6</v>
      </c>
      <c r="AL16" s="6"/>
      <c r="AM16" s="55" t="str">
        <f>IF(AN16="","",IF(AN16&gt;AO16,"○","●"))</f>
        <v>●</v>
      </c>
      <c r="AN16" s="10">
        <v>0</v>
      </c>
      <c r="AO16" s="6">
        <v>6</v>
      </c>
      <c r="AP16" s="6"/>
      <c r="AQ16" s="51">
        <f>IF(AI16="","",COUNTIF(AE16:AP16,"○"))</f>
        <v>1</v>
      </c>
      <c r="AR16" s="50">
        <f>IF(AI16="","",COUNTIF(AE16:AP16,"●"))</f>
        <v>1</v>
      </c>
      <c r="AS16" s="240">
        <f>IF(AJ16="","",(AF16+AJ16+AN16)/(AF16+AG16+AJ16+AK16+AN16+AO16))*100</f>
        <v>36.84210526315789</v>
      </c>
      <c r="AT16" s="226"/>
      <c r="AU16" s="242">
        <f>IF(AS16="","",RANK(AS16,AS16:AT18))</f>
        <v>2</v>
      </c>
      <c r="AV16" s="243"/>
    </row>
    <row r="17" spans="2:48" ht="20.25" customHeight="1">
      <c r="B17" s="54">
        <v>4</v>
      </c>
      <c r="C17" s="52" t="str">
        <f>IF(B17="","",VLOOKUP(B17,データ!$B$6:$D$132,2,FALSE))</f>
        <v>姫田　晃</v>
      </c>
      <c r="D17" s="53" t="str">
        <f>IF(B17="","",VLOOKUP(B17,データ!$B$6:$D$132,3,FALSE))</f>
        <v>日向学院</v>
      </c>
      <c r="E17" s="58" t="str">
        <f>IF(I16="","",IF(I16="○","●","○"))</f>
        <v>○</v>
      </c>
      <c r="F17" s="51">
        <f>IF(K16="","",K16)</f>
        <v>6</v>
      </c>
      <c r="G17" s="50">
        <f>IF(J16="","",J16)</f>
        <v>2</v>
      </c>
      <c r="H17" s="48">
        <f>IF(L16="","",L16)</f>
      </c>
      <c r="I17" s="239"/>
      <c r="J17" s="237"/>
      <c r="K17" s="237"/>
      <c r="L17" s="238"/>
      <c r="M17" s="59" t="str">
        <f>IF(N17="","",IF(N17&gt;O17,"○","●"))</f>
        <v>○</v>
      </c>
      <c r="N17" s="51">
        <v>6</v>
      </c>
      <c r="O17" s="50">
        <v>3</v>
      </c>
      <c r="P17" s="50"/>
      <c r="Q17" s="51">
        <f>IF(E17="","",COUNTIF(E17:P17,"○"))</f>
        <v>2</v>
      </c>
      <c r="R17" s="50">
        <f>IF(E17="","",COUNTIF(E17:P17,"●"))</f>
        <v>0</v>
      </c>
      <c r="S17" s="240">
        <f>IF(F17="","",(F17+J17+N17)/(F17+G17+J17+K17+N17+O17))*100</f>
        <v>70.58823529411765</v>
      </c>
      <c r="T17" s="226"/>
      <c r="U17" s="242">
        <f>IF(S17="","",RANK(S17,S16:T18))</f>
        <v>1</v>
      </c>
      <c r="V17" s="243"/>
      <c r="Z17" s="4"/>
      <c r="AB17" s="54">
        <v>3</v>
      </c>
      <c r="AC17" s="52" t="str">
        <f>IF(AB17="","",VLOOKUP(AB17,データ!$B$6:$D$132,2,FALSE))</f>
        <v>藤田　匠</v>
      </c>
      <c r="AD17" s="53" t="str">
        <f>IF(AB17="","",VLOOKUP(AB17,データ!$B$6:$D$132,3,FALSE))</f>
        <v>高鍋西中</v>
      </c>
      <c r="AE17" s="58" t="str">
        <f>IF(AI16="","",IF(AI16="○","●","○"))</f>
        <v>●</v>
      </c>
      <c r="AF17" s="51">
        <f>IF(AK16="","",AK16)</f>
        <v>6</v>
      </c>
      <c r="AG17" s="50">
        <f>IF(AJ16="","",AJ16)</f>
        <v>7</v>
      </c>
      <c r="AH17" s="48">
        <f>IF(AL16="","",AL16)</f>
      </c>
      <c r="AI17" s="239"/>
      <c r="AJ17" s="237"/>
      <c r="AK17" s="237"/>
      <c r="AL17" s="238"/>
      <c r="AM17" s="59" t="str">
        <f>IF(AN17="","",IF(AN17&gt;AO17,"○","●"))</f>
        <v>●</v>
      </c>
      <c r="AN17" s="51">
        <v>1</v>
      </c>
      <c r="AO17" s="50">
        <v>6</v>
      </c>
      <c r="AP17" s="50"/>
      <c r="AQ17" s="51">
        <f>IF(AE17="","",COUNTIF(AE17:AP17,"○"))</f>
        <v>0</v>
      </c>
      <c r="AR17" s="50">
        <f>IF(AE17="","",COUNTIF(AE17:AP17,"●"))</f>
        <v>2</v>
      </c>
      <c r="AS17" s="240">
        <f>IF(AF17="","",(AF17+AJ17+AN17)/(AF17+AG17+AJ17+AK17+AN17+AO17))*100</f>
        <v>35</v>
      </c>
      <c r="AT17" s="226"/>
      <c r="AU17" s="242">
        <f>IF(AS17="","",RANK(AS17,AS16:AT18))</f>
        <v>3</v>
      </c>
      <c r="AV17" s="243"/>
    </row>
    <row r="18" spans="2:48" ht="20.25" customHeight="1">
      <c r="B18" s="54">
        <v>7</v>
      </c>
      <c r="C18" s="20" t="str">
        <f>IF(B18="","",VLOOKUP(B18,データ!$B$6:$D$132,2,FALSE))</f>
        <v>坂本　清一朗</v>
      </c>
      <c r="D18" s="53" t="str">
        <f>IF(B18="","",VLOOKUP(B18,データ!$B$6:$D$132,3,FALSE))</f>
        <v>シーガイアＪｒ</v>
      </c>
      <c r="E18" s="58" t="str">
        <f>IF(M16="","",IF(M16="○","●","○"))</f>
        <v>●</v>
      </c>
      <c r="F18" s="51">
        <f>IF(O16="","",O16)</f>
        <v>4</v>
      </c>
      <c r="G18" s="50">
        <f>IF(N16="","",N16)</f>
        <v>6</v>
      </c>
      <c r="H18" s="48">
        <f>IF(P16="","",P16)</f>
      </c>
      <c r="I18" s="60" t="str">
        <f>IF(M17="","",IF(M17="○","●","○"))</f>
        <v>●</v>
      </c>
      <c r="J18" s="51">
        <f>IF(O17="","",O17)</f>
        <v>3</v>
      </c>
      <c r="K18" s="50">
        <f>IF(N17="","",N17)</f>
        <v>6</v>
      </c>
      <c r="L18" s="48">
        <f>IF(P17="","",P17)</f>
      </c>
      <c r="M18" s="239"/>
      <c r="N18" s="237"/>
      <c r="O18" s="237"/>
      <c r="P18" s="238"/>
      <c r="Q18" s="51">
        <f>IF(E18="","",COUNTIF(E18:P18,"○"))</f>
        <v>0</v>
      </c>
      <c r="R18" s="50">
        <f>IF(E18="","",COUNTIF(E18:P18,"●"))</f>
        <v>2</v>
      </c>
      <c r="S18" s="240">
        <f>IF(F18="","",(F18+J18+N18)/(F18+G18+J18+K18+N18+O18))*100</f>
        <v>36.84210526315789</v>
      </c>
      <c r="T18" s="226"/>
      <c r="U18" s="242">
        <f>IF(S18="","",RANK(S18,S16:T18))</f>
        <v>3</v>
      </c>
      <c r="V18" s="243"/>
      <c r="Z18" s="4"/>
      <c r="AB18" s="54">
        <v>9</v>
      </c>
      <c r="AC18" s="20" t="str">
        <f>IF(AB18="","",VLOOKUP(AB18,データ!$B$6:$D$132,2,FALSE))</f>
        <v>岩坂　都義</v>
      </c>
      <c r="AD18" s="53" t="str">
        <f>IF(AB18="","",VLOOKUP(AB18,データ!$B$6:$D$132,3,FALSE))</f>
        <v>新富Ｊｒ</v>
      </c>
      <c r="AE18" s="58" t="str">
        <f>IF(AM16="","",IF(AM16="○","●","○"))</f>
        <v>○</v>
      </c>
      <c r="AF18" s="51">
        <f>IF(AO16="","",AO16)</f>
        <v>6</v>
      </c>
      <c r="AG18" s="50">
        <f>IF(AN16="","",AN16)</f>
        <v>0</v>
      </c>
      <c r="AH18" s="48">
        <f>IF(AP16="","",AP16)</f>
      </c>
      <c r="AI18" s="60" t="str">
        <f>IF(AM17="","",IF(AM17="○","●","○"))</f>
        <v>○</v>
      </c>
      <c r="AJ18" s="51">
        <f>IF(AO17="","",AO17)</f>
        <v>6</v>
      </c>
      <c r="AK18" s="50">
        <f>IF(AN17="","",AN17)</f>
        <v>1</v>
      </c>
      <c r="AL18" s="48">
        <f>IF(AP17="","",AP17)</f>
      </c>
      <c r="AM18" s="239"/>
      <c r="AN18" s="237"/>
      <c r="AO18" s="237"/>
      <c r="AP18" s="238"/>
      <c r="AQ18" s="51">
        <f>IF(AE18="","",COUNTIF(AE18:AP18,"○"))</f>
        <v>2</v>
      </c>
      <c r="AR18" s="50">
        <f>IF(AE18="","",COUNTIF(AE18:AP18,"●"))</f>
        <v>0</v>
      </c>
      <c r="AS18" s="240">
        <f>IF(AF18="","",(AF18+AJ18+AN18)/(AF18+AG18+AJ18+AK18+AN18+AO18))*100</f>
        <v>92.3076923076923</v>
      </c>
      <c r="AT18" s="226"/>
      <c r="AU18" s="242">
        <f>IF(AS18="","",RANK(AS18,AS16:AT18))</f>
        <v>1</v>
      </c>
      <c r="AV18" s="243"/>
    </row>
    <row r="19" spans="2:26" ht="20.25" customHeight="1">
      <c r="B19" s="5"/>
      <c r="E19" s="193"/>
      <c r="F19" s="194"/>
      <c r="G19" s="194"/>
      <c r="H19" s="194"/>
      <c r="I19" s="194"/>
      <c r="J19" s="194"/>
      <c r="K19" s="194"/>
      <c r="L19" s="194"/>
      <c r="M19" s="194"/>
      <c r="Z19" s="4"/>
    </row>
    <row r="20" spans="2:13" s="86" customFormat="1" ht="20.25" customHeight="1">
      <c r="B20" s="197" t="s">
        <v>452</v>
      </c>
      <c r="E20" s="198"/>
      <c r="F20" s="199"/>
      <c r="G20" s="199"/>
      <c r="H20" s="199"/>
      <c r="I20" s="199"/>
      <c r="J20" s="224" t="s">
        <v>482</v>
      </c>
      <c r="K20" s="199"/>
      <c r="L20" s="199"/>
      <c r="M20" s="199"/>
    </row>
    <row r="21" spans="2:48" ht="20.25" customHeight="1">
      <c r="B21" s="56" t="s">
        <v>483</v>
      </c>
      <c r="C21" s="51" t="s">
        <v>235</v>
      </c>
      <c r="D21" s="56" t="s">
        <v>15</v>
      </c>
      <c r="E21" s="251" t="str">
        <f>LEFT(C22,3)</f>
        <v>日野　</v>
      </c>
      <c r="F21" s="243"/>
      <c r="G21" s="243"/>
      <c r="H21" s="249"/>
      <c r="I21" s="243" t="str">
        <f>LEFT(C23,3)</f>
        <v>森重　</v>
      </c>
      <c r="J21" s="243"/>
      <c r="K21" s="243"/>
      <c r="L21" s="249"/>
      <c r="M21" s="249" t="str">
        <f>LEFT(C24,3)</f>
        <v>石黒　</v>
      </c>
      <c r="N21" s="249"/>
      <c r="O21" s="249"/>
      <c r="P21" s="249"/>
      <c r="Q21" s="242" t="str">
        <f>LEFT(C25,3)</f>
        <v>髙崎龍</v>
      </c>
      <c r="R21" s="252"/>
      <c r="S21" s="252"/>
      <c r="T21" s="243"/>
      <c r="U21" s="249" t="s">
        <v>252</v>
      </c>
      <c r="V21" s="249"/>
      <c r="W21" s="242" t="s">
        <v>16</v>
      </c>
      <c r="X21" s="243"/>
      <c r="Y21" s="249" t="s">
        <v>253</v>
      </c>
      <c r="Z21" s="249"/>
      <c r="AB21" s="56" t="s">
        <v>479</v>
      </c>
      <c r="AC21" s="51" t="s">
        <v>235</v>
      </c>
      <c r="AD21" s="56" t="s">
        <v>15</v>
      </c>
      <c r="AE21" s="251" t="str">
        <f>LEFT(AC22,3)</f>
        <v>和田　</v>
      </c>
      <c r="AF21" s="243"/>
      <c r="AG21" s="243"/>
      <c r="AH21" s="249"/>
      <c r="AI21" s="243" t="str">
        <f>LEFT(AC23,3)</f>
        <v>永友孝</v>
      </c>
      <c r="AJ21" s="243"/>
      <c r="AK21" s="243"/>
      <c r="AL21" s="249"/>
      <c r="AM21" s="249" t="str">
        <f>LEFT(AC24,3)</f>
        <v>刈谷龍</v>
      </c>
      <c r="AN21" s="249"/>
      <c r="AO21" s="249"/>
      <c r="AP21" s="249"/>
      <c r="AQ21" s="249" t="s">
        <v>252</v>
      </c>
      <c r="AR21" s="249"/>
      <c r="AS21" s="242" t="s">
        <v>16</v>
      </c>
      <c r="AT21" s="243"/>
      <c r="AU21" s="249" t="s">
        <v>253</v>
      </c>
      <c r="AV21" s="249"/>
    </row>
    <row r="22" spans="2:48" ht="20.25" customHeight="1">
      <c r="B22" s="54">
        <v>10</v>
      </c>
      <c r="C22" s="52" t="str">
        <f>IF(B22="","",VLOOKUP(B22,データ!$B$6:$D$132,2,FALSE))</f>
        <v>日野　剛志</v>
      </c>
      <c r="D22" s="53" t="str">
        <f>IF(B22="","",VLOOKUP(B22,データ!$B$6:$D$132,3,FALSE))</f>
        <v>ライジングサンHJC</v>
      </c>
      <c r="E22" s="250"/>
      <c r="F22" s="247"/>
      <c r="G22" s="247"/>
      <c r="H22" s="248"/>
      <c r="I22" s="14" t="str">
        <f>IF(J22="","",IF(J22&gt;K22,"○","●"))</f>
        <v>○</v>
      </c>
      <c r="J22" s="10">
        <v>6</v>
      </c>
      <c r="K22" s="6">
        <v>4</v>
      </c>
      <c r="L22" s="14"/>
      <c r="M22" s="246"/>
      <c r="N22" s="247"/>
      <c r="O22" s="247"/>
      <c r="P22" s="248"/>
      <c r="Q22" s="14" t="str">
        <f>IF(R22="","",IF(R22&gt;S22,"○","●"))</f>
        <v>○</v>
      </c>
      <c r="R22" s="10">
        <v>6</v>
      </c>
      <c r="S22" s="6">
        <v>2</v>
      </c>
      <c r="T22" s="14"/>
      <c r="U22" s="10">
        <f>IF(I22="","",COUNTIF(E22:T22,"○"))</f>
        <v>2</v>
      </c>
      <c r="V22" s="6">
        <f>IF(I22="","",COUNTIF(E22:T22,"●"))</f>
        <v>0</v>
      </c>
      <c r="W22" s="240">
        <f>IF(J22="","",(F22+J22+N22+R22)/(F22+G22+J22+K22+N22+O22+R22+S22))*100</f>
        <v>66.66666666666666</v>
      </c>
      <c r="X22" s="241"/>
      <c r="Y22" s="244">
        <f>IF(W22="","",RANK(W22,W22:X25))</f>
        <v>2</v>
      </c>
      <c r="Z22" s="245"/>
      <c r="AB22" s="54">
        <v>14</v>
      </c>
      <c r="AC22" s="52" t="str">
        <f>IF(AB22="","",VLOOKUP(AB22,データ!$B$6:$D$132,2,FALSE))</f>
        <v>和田　晃基</v>
      </c>
      <c r="AD22" s="53" t="str">
        <f>IF(AB22="","",VLOOKUP(AB22,データ!$B$6:$D$132,3,FALSE))</f>
        <v>久峰中</v>
      </c>
      <c r="AE22" s="227"/>
      <c r="AF22" s="237"/>
      <c r="AG22" s="237"/>
      <c r="AH22" s="238"/>
      <c r="AI22" s="55" t="str">
        <f>IF(AJ22="","",IF(AJ22&gt;AK22,"○","●"))</f>
        <v>○</v>
      </c>
      <c r="AJ22" s="10">
        <v>7</v>
      </c>
      <c r="AK22" s="6">
        <v>5</v>
      </c>
      <c r="AL22" s="6"/>
      <c r="AM22" s="55" t="str">
        <f>IF(AN22="","",IF(AN22&gt;AO22,"○","●"))</f>
        <v>○</v>
      </c>
      <c r="AN22" s="10">
        <v>6</v>
      </c>
      <c r="AO22" s="6">
        <v>4</v>
      </c>
      <c r="AP22" s="6"/>
      <c r="AQ22" s="51">
        <f>IF(AI22="","",COUNTIF(AE22:AP22,"○"))</f>
        <v>2</v>
      </c>
      <c r="AR22" s="50">
        <f>IF(AI22="","",COUNTIF(AE22:AP22,"●"))</f>
        <v>0</v>
      </c>
      <c r="AS22" s="240">
        <f>IF(AJ22="","",(AF22+AJ22+AN22)/(AF22+AG22+AJ22+AK22+AN22+AO22))*100</f>
        <v>59.09090909090909</v>
      </c>
      <c r="AT22" s="226"/>
      <c r="AU22" s="242">
        <f>IF(AS22="","",RANK(AS22,AS22:AT24))</f>
        <v>1</v>
      </c>
      <c r="AV22" s="243"/>
    </row>
    <row r="23" spans="2:48" ht="20.25" customHeight="1">
      <c r="B23" s="54">
        <v>11</v>
      </c>
      <c r="C23" s="52" t="str">
        <f>IF(B23="","",VLOOKUP(B23,データ!$B$6:$D$132,2,FALSE))</f>
        <v>森重　豪貴</v>
      </c>
      <c r="D23" s="53" t="str">
        <f>IF(B23="","",VLOOKUP(B23,データ!$B$6:$D$132,3,FALSE))</f>
        <v>イワキリＪｒ</v>
      </c>
      <c r="E23" s="63" t="str">
        <f>IF(I22="","",IF(I22="○","●","○"))</f>
        <v>●</v>
      </c>
      <c r="F23" s="10">
        <f>IF(K22="","",K22)</f>
        <v>4</v>
      </c>
      <c r="G23" s="6">
        <f>IF(J22="","",J22)</f>
        <v>6</v>
      </c>
      <c r="H23" s="14">
        <f>IF(L22="","",L22)</f>
      </c>
      <c r="I23" s="246"/>
      <c r="J23" s="247"/>
      <c r="K23" s="247"/>
      <c r="L23" s="248"/>
      <c r="M23" s="14" t="str">
        <f>IF(N23="","",IF(N23&gt;O23,"○","●"))</f>
        <v>●</v>
      </c>
      <c r="N23" s="10">
        <v>1</v>
      </c>
      <c r="O23" s="6">
        <v>6</v>
      </c>
      <c r="P23" s="14"/>
      <c r="Q23" s="246"/>
      <c r="R23" s="247"/>
      <c r="S23" s="247"/>
      <c r="T23" s="248"/>
      <c r="U23" s="10">
        <f>IF(E23="","",COUNTIF(E23:T23,"○"))</f>
        <v>0</v>
      </c>
      <c r="V23" s="6">
        <f>IF(E23="","",COUNTIF(E23:T23,"●"))</f>
        <v>2</v>
      </c>
      <c r="W23" s="240">
        <f>IF(F23="","",(F23+N23+R23)/(F23+G23+N23+O23+R23+S23))*100</f>
        <v>29.411764705882355</v>
      </c>
      <c r="X23" s="241"/>
      <c r="Y23" s="244">
        <f>IF(W23="","",RANK(W23,W22:X25))</f>
        <v>3</v>
      </c>
      <c r="Z23" s="245"/>
      <c r="AB23" s="54">
        <v>15</v>
      </c>
      <c r="AC23" s="52" t="str">
        <f>IF(AB23="","",VLOOKUP(AB23,データ!$B$6:$D$132,2,FALSE))</f>
        <v>永友孝尚</v>
      </c>
      <c r="AD23" s="53" t="str">
        <f>IF(AB23="","",VLOOKUP(AB23,データ!$B$6:$D$132,3,FALSE))</f>
        <v>高鍋西中</v>
      </c>
      <c r="AE23" s="58" t="str">
        <f>IF(AI22="","",IF(AI22="○","●","○"))</f>
        <v>●</v>
      </c>
      <c r="AF23" s="51">
        <f>IF(AK22="","",AK22)</f>
        <v>5</v>
      </c>
      <c r="AG23" s="50">
        <f>IF(AJ22="","",AJ22)</f>
        <v>7</v>
      </c>
      <c r="AH23" s="48">
        <f>IF(AL22="","",AL22)</f>
      </c>
      <c r="AI23" s="239"/>
      <c r="AJ23" s="237"/>
      <c r="AK23" s="237"/>
      <c r="AL23" s="238"/>
      <c r="AM23" s="59" t="str">
        <f>IF(AN23="","",IF(AN23&gt;AO23,"○","●"))</f>
        <v>○</v>
      </c>
      <c r="AN23" s="51">
        <v>6</v>
      </c>
      <c r="AO23" s="50">
        <v>2</v>
      </c>
      <c r="AP23" s="50"/>
      <c r="AQ23" s="51">
        <f>IF(AE23="","",COUNTIF(AE23:AP23,"○"))</f>
        <v>1</v>
      </c>
      <c r="AR23" s="50">
        <f>IF(AE23="","",COUNTIF(AE23:AP23,"●"))</f>
        <v>1</v>
      </c>
      <c r="AS23" s="240">
        <f>IF(AF23="","",(AF23+AJ23+AN23)/(AF23+AG23+AJ23+AK23+AN23+AO23))*100</f>
        <v>55.00000000000001</v>
      </c>
      <c r="AT23" s="226"/>
      <c r="AU23" s="242">
        <f>IF(AS23="","",RANK(AS23,AS22:AT24))</f>
        <v>2</v>
      </c>
      <c r="AV23" s="243"/>
    </row>
    <row r="24" spans="2:48" ht="20.25" customHeight="1">
      <c r="B24" s="54">
        <v>12</v>
      </c>
      <c r="C24" s="20" t="str">
        <f>IF(B24="","",VLOOKUP(B24,データ!$B$6:$D$132,2,FALSE))</f>
        <v>石黒　和紀</v>
      </c>
      <c r="D24" s="53" t="str">
        <f>IF(B24="","",VLOOKUP(B24,データ!$B$6:$D$132,3,FALSE))</f>
        <v>シーガイアＪｒ</v>
      </c>
      <c r="E24" s="236"/>
      <c r="F24" s="237"/>
      <c r="G24" s="237"/>
      <c r="H24" s="238"/>
      <c r="I24" s="56" t="str">
        <f>IF(M23="","",IF(M23="○","●","○"))</f>
        <v>○</v>
      </c>
      <c r="J24" s="51">
        <f>IF(O23="","",O23)</f>
        <v>6</v>
      </c>
      <c r="K24" s="50">
        <f>IF(N23="","",N23)</f>
        <v>1</v>
      </c>
      <c r="L24" s="14">
        <f>IF(P23="","",P23)</f>
      </c>
      <c r="M24" s="246"/>
      <c r="N24" s="247"/>
      <c r="O24" s="247"/>
      <c r="P24" s="248"/>
      <c r="Q24" s="14" t="str">
        <f>IF(R24="","",IF(R24&gt;S24,"○","●"))</f>
        <v>○</v>
      </c>
      <c r="R24" s="10">
        <v>6</v>
      </c>
      <c r="S24" s="6">
        <v>3</v>
      </c>
      <c r="T24" s="14"/>
      <c r="U24" s="10">
        <f>IF(I24="","",COUNTIF(E24:T24,"○"))</f>
        <v>2</v>
      </c>
      <c r="V24" s="6">
        <f>IF(I24="","",COUNTIF(E24:T24,"●"))</f>
        <v>0</v>
      </c>
      <c r="W24" s="240">
        <f>IF(J24="","",(J24+R24)/(J24+K24+R24+S24))*100</f>
        <v>75</v>
      </c>
      <c r="X24" s="241"/>
      <c r="Y24" s="244">
        <f>IF(W24="","",RANK(W24,W22:X25))</f>
        <v>1</v>
      </c>
      <c r="Z24" s="245"/>
      <c r="AB24" s="54">
        <f>AB23+1</f>
        <v>16</v>
      </c>
      <c r="AC24" s="20" t="str">
        <f>IF(AB24="","",VLOOKUP(AB24,データ!$B$6:$D$132,2,FALSE))</f>
        <v>刈谷龍馬</v>
      </c>
      <c r="AD24" s="53" t="str">
        <f>IF(AB24="","",VLOOKUP(AB24,データ!$B$6:$D$132,3,FALSE))</f>
        <v>高鍋西中</v>
      </c>
      <c r="AE24" s="58" t="str">
        <f>IF(AM22="","",IF(AM22="○","●","○"))</f>
        <v>●</v>
      </c>
      <c r="AF24" s="51">
        <f>IF(AO22="","",AO22)</f>
        <v>4</v>
      </c>
      <c r="AG24" s="50">
        <f>IF(AN22="","",AN22)</f>
        <v>6</v>
      </c>
      <c r="AH24" s="48">
        <f>IF(AP22="","",AP22)</f>
      </c>
      <c r="AI24" s="60" t="str">
        <f>IF(AM23="","",IF(AM23="○","●","○"))</f>
        <v>●</v>
      </c>
      <c r="AJ24" s="51">
        <f>IF(AO23="","",AO23)</f>
        <v>2</v>
      </c>
      <c r="AK24" s="50">
        <f>IF(AN23="","",AN23)</f>
        <v>6</v>
      </c>
      <c r="AL24" s="48">
        <f>IF(AP23="","",AP23)</f>
      </c>
      <c r="AM24" s="239"/>
      <c r="AN24" s="237"/>
      <c r="AO24" s="237"/>
      <c r="AP24" s="238"/>
      <c r="AQ24" s="51">
        <f>IF(AE24="","",COUNTIF(AE24:AP24,"○"))</f>
        <v>0</v>
      </c>
      <c r="AR24" s="50">
        <f>IF(AE24="","",COUNTIF(AE24:AP24,"●"))</f>
        <v>2</v>
      </c>
      <c r="AS24" s="240">
        <f>IF(AF24="","",(AF24+AJ24+AN24)/(AF24+AG24+AJ24+AK24+AN24+AO24))*100</f>
        <v>33.33333333333333</v>
      </c>
      <c r="AT24" s="226"/>
      <c r="AU24" s="242">
        <f>IF(AS24="","",RANK(AS24,AS22:AT24))</f>
        <v>3</v>
      </c>
      <c r="AV24" s="243"/>
    </row>
    <row r="25" spans="2:26" ht="20.25" customHeight="1">
      <c r="B25" s="54">
        <v>13</v>
      </c>
      <c r="C25" s="20" t="str">
        <f>IF(B25="","",VLOOKUP(B25,データ!$B$6:$D$132,2,FALSE))</f>
        <v>髙崎龍雅</v>
      </c>
      <c r="D25" s="53" t="str">
        <f>IF(B25="","",VLOOKUP(B25,データ!$B$6:$D$132,3,FALSE))</f>
        <v>高鍋西中</v>
      </c>
      <c r="E25" s="49" t="str">
        <f>IF(Q22="","",IF(Q22="○","●","○"))</f>
        <v>●</v>
      </c>
      <c r="F25" s="51">
        <f>IF(S22="","",S22)</f>
        <v>2</v>
      </c>
      <c r="G25" s="50">
        <f>IF(R22="","",R22)</f>
        <v>6</v>
      </c>
      <c r="H25" s="56">
        <f>IF(T22="","",T22)</f>
      </c>
      <c r="I25" s="239"/>
      <c r="J25" s="237"/>
      <c r="K25" s="237"/>
      <c r="L25" s="238"/>
      <c r="M25" s="56" t="str">
        <f>IF(Q24="","",IF(Q24="○","●","○"))</f>
        <v>●</v>
      </c>
      <c r="N25" s="51">
        <f>IF(S24="","",S24)</f>
        <v>3</v>
      </c>
      <c r="O25" s="50">
        <f>IF(R24="","",R24)</f>
        <v>6</v>
      </c>
      <c r="P25" s="56">
        <f>IF(T24="","",T24)</f>
      </c>
      <c r="Q25" s="239"/>
      <c r="R25" s="237"/>
      <c r="S25" s="237"/>
      <c r="T25" s="238"/>
      <c r="U25" s="51">
        <f>IF(E25="","",COUNTIF(E25:T25,"○"))</f>
        <v>0</v>
      </c>
      <c r="V25" s="50">
        <f>IF(E25="","",COUNTIF(E25:T25,"●"))</f>
        <v>2</v>
      </c>
      <c r="W25" s="240">
        <f>IF(F25="","",(F25+N25)/(F25+G25+N25+O25))*100</f>
        <v>29.411764705882355</v>
      </c>
      <c r="X25" s="241"/>
      <c r="Y25" s="242">
        <f>IF(W25="","",RANK(W25,W22:X25))</f>
        <v>3</v>
      </c>
      <c r="Z25" s="243"/>
    </row>
    <row r="26" spans="2:13" ht="7.5" customHeight="1">
      <c r="B26" s="5"/>
      <c r="E26" s="193"/>
      <c r="F26" s="194"/>
      <c r="G26" s="194"/>
      <c r="H26" s="194"/>
      <c r="I26" s="194"/>
      <c r="J26" s="194"/>
      <c r="K26" s="194"/>
      <c r="L26" s="194"/>
      <c r="M26" s="194"/>
    </row>
    <row r="27" spans="2:48" ht="20.25" customHeight="1">
      <c r="B27" s="56" t="s">
        <v>480</v>
      </c>
      <c r="C27" s="51" t="s">
        <v>235</v>
      </c>
      <c r="D27" s="56" t="s">
        <v>15</v>
      </c>
      <c r="E27" s="251" t="str">
        <f>LEFT(C28,3)</f>
        <v>中山貴</v>
      </c>
      <c r="F27" s="243"/>
      <c r="G27" s="243"/>
      <c r="H27" s="249"/>
      <c r="I27" s="243" t="str">
        <f>LEFT(C29,3)</f>
        <v>近藤　</v>
      </c>
      <c r="J27" s="243"/>
      <c r="K27" s="243"/>
      <c r="L27" s="249"/>
      <c r="M27" s="249" t="str">
        <f>LEFT(C30,3)</f>
        <v>稻田　</v>
      </c>
      <c r="N27" s="249"/>
      <c r="O27" s="249"/>
      <c r="P27" s="249"/>
      <c r="Q27" s="249" t="s">
        <v>252</v>
      </c>
      <c r="R27" s="249"/>
      <c r="S27" s="242" t="s">
        <v>16</v>
      </c>
      <c r="T27" s="243"/>
      <c r="U27" s="249" t="s">
        <v>253</v>
      </c>
      <c r="V27" s="249"/>
      <c r="AB27" s="56" t="s">
        <v>484</v>
      </c>
      <c r="AC27" s="51" t="s">
        <v>235</v>
      </c>
      <c r="AD27" s="56" t="s">
        <v>15</v>
      </c>
      <c r="AE27" s="251" t="str">
        <f>LEFT(AC28,3)</f>
        <v>河添　</v>
      </c>
      <c r="AF27" s="243"/>
      <c r="AG27" s="243"/>
      <c r="AH27" s="249"/>
      <c r="AI27" s="243" t="str">
        <f>LEFT(AC29,3)</f>
        <v>日高翔</v>
      </c>
      <c r="AJ27" s="243"/>
      <c r="AK27" s="243"/>
      <c r="AL27" s="249"/>
      <c r="AM27" s="249" t="str">
        <f>LEFT(AC30,3)</f>
        <v>橋本　</v>
      </c>
      <c r="AN27" s="249"/>
      <c r="AO27" s="249"/>
      <c r="AP27" s="249"/>
      <c r="AQ27" s="249" t="s">
        <v>252</v>
      </c>
      <c r="AR27" s="249"/>
      <c r="AS27" s="242" t="s">
        <v>16</v>
      </c>
      <c r="AT27" s="243"/>
      <c r="AU27" s="249" t="s">
        <v>253</v>
      </c>
      <c r="AV27" s="249"/>
    </row>
    <row r="28" spans="2:48" ht="20.25" customHeight="1">
      <c r="B28" s="54">
        <f>AB24+1</f>
        <v>17</v>
      </c>
      <c r="C28" s="52" t="str">
        <f>IF(B28="","",VLOOKUP(B28,データ!$B$6:$D$132,2,FALSE))</f>
        <v>中山貴博</v>
      </c>
      <c r="D28" s="53" t="str">
        <f>IF(B28="","",VLOOKUP(B28,データ!$B$6:$D$132,3,FALSE))</f>
        <v>高鍋西中</v>
      </c>
      <c r="E28" s="227"/>
      <c r="F28" s="237"/>
      <c r="G28" s="237"/>
      <c r="H28" s="238"/>
      <c r="I28" s="55" t="str">
        <f>IF(J28="","",IF(J28&gt;K28,"○","●"))</f>
        <v>●</v>
      </c>
      <c r="J28" s="10">
        <v>0</v>
      </c>
      <c r="K28" s="6">
        <v>6</v>
      </c>
      <c r="L28" s="6"/>
      <c r="M28" s="55" t="str">
        <f>IF(N28="","",IF(N28&gt;O28,"○","●"))</f>
        <v>●</v>
      </c>
      <c r="N28" s="10">
        <v>1</v>
      </c>
      <c r="O28" s="6">
        <v>6</v>
      </c>
      <c r="P28" s="6"/>
      <c r="Q28" s="51">
        <f>IF(I28="","",COUNTIF(E28:P28,"○"))</f>
        <v>0</v>
      </c>
      <c r="R28" s="50">
        <f>IF(I28="","",COUNTIF(E28:P28,"●"))</f>
        <v>2</v>
      </c>
      <c r="S28" s="240">
        <f>IF(J28="","",(F28+J28+N28)/(F28+G28+J28+K28+N28+O28))*100</f>
        <v>7.6923076923076925</v>
      </c>
      <c r="T28" s="226"/>
      <c r="U28" s="242">
        <f>IF(S28="","",RANK(S28,S28:T30))</f>
        <v>3</v>
      </c>
      <c r="V28" s="243"/>
      <c r="AB28" s="54">
        <f>B30+1</f>
        <v>20</v>
      </c>
      <c r="AC28" s="52" t="str">
        <f>IF(AB28="","",VLOOKUP(AB28,データ!$B$6:$D$132,2,FALSE))</f>
        <v>河添　祥司</v>
      </c>
      <c r="AD28" s="53" t="str">
        <f>IF(AB28="","",VLOOKUP(AB28,データ!$B$6:$D$132,3,FALSE))</f>
        <v>シーガイアＪｒ</v>
      </c>
      <c r="AE28" s="227"/>
      <c r="AF28" s="237"/>
      <c r="AG28" s="237"/>
      <c r="AH28" s="238"/>
      <c r="AI28" s="55" t="str">
        <f>IF(AJ28="","",IF(AJ28&gt;AK28,"○","●"))</f>
        <v>●</v>
      </c>
      <c r="AJ28" s="10">
        <v>4</v>
      </c>
      <c r="AK28" s="6">
        <v>6</v>
      </c>
      <c r="AL28" s="6"/>
      <c r="AM28" s="55" t="str">
        <f>IF(AN28="","",IF(AN28&gt;AO28,"○","●"))</f>
        <v>●</v>
      </c>
      <c r="AN28" s="10">
        <v>3</v>
      </c>
      <c r="AO28" s="6">
        <v>6</v>
      </c>
      <c r="AP28" s="6"/>
      <c r="AQ28" s="51">
        <f>IF(AI28="","",COUNTIF(AE28:AP28,"○"))</f>
        <v>0</v>
      </c>
      <c r="AR28" s="50">
        <f>IF(AI28="","",COUNTIF(AE28:AP28,"●"))</f>
        <v>2</v>
      </c>
      <c r="AS28" s="240">
        <f>IF(AJ28="","",(AF28+AJ28+AN28)/(AF28+AG28+AJ28+AK28+AN28+AO28))*100</f>
        <v>36.84210526315789</v>
      </c>
      <c r="AT28" s="226"/>
      <c r="AU28" s="242">
        <f>IF(AS28="","",RANK(AS28,AS28:AT30))</f>
        <v>3</v>
      </c>
      <c r="AV28" s="243"/>
    </row>
    <row r="29" spans="2:48" ht="20.25" customHeight="1">
      <c r="B29" s="54">
        <f>B28+1</f>
        <v>18</v>
      </c>
      <c r="C29" s="52" t="str">
        <f>IF(B29="","",VLOOKUP(B29,データ!$B$6:$D$132,2,FALSE))</f>
        <v>近藤　暢宏</v>
      </c>
      <c r="D29" s="53" t="str">
        <f>IF(B29="","",VLOOKUP(B29,データ!$B$6:$D$132,3,FALSE))</f>
        <v>ライジングサンHJC</v>
      </c>
      <c r="E29" s="58" t="str">
        <f>IF(I28="","",IF(I28="○","●","○"))</f>
        <v>○</v>
      </c>
      <c r="F29" s="51">
        <f>IF(K28="","",K28)</f>
        <v>6</v>
      </c>
      <c r="G29" s="50">
        <f>IF(J28="","",J28)</f>
        <v>0</v>
      </c>
      <c r="H29" s="48">
        <f>IF(L28="","",L28)</f>
      </c>
      <c r="I29" s="239"/>
      <c r="J29" s="237"/>
      <c r="K29" s="237"/>
      <c r="L29" s="238"/>
      <c r="M29" s="59" t="str">
        <f>IF(N29="","",IF(N29&gt;O29,"○","●"))</f>
        <v>●</v>
      </c>
      <c r="N29" s="51">
        <v>4</v>
      </c>
      <c r="O29" s="50">
        <v>6</v>
      </c>
      <c r="P29" s="50"/>
      <c r="Q29" s="51">
        <f>IF(E29="","",COUNTIF(E29:P29,"○"))</f>
        <v>1</v>
      </c>
      <c r="R29" s="50">
        <f>IF(E29="","",COUNTIF(E29:P29,"●"))</f>
        <v>1</v>
      </c>
      <c r="S29" s="240">
        <f>IF(F29="","",(F29+J29+N29)/(F29+G29+J29+K29+N29+O29))*100</f>
        <v>62.5</v>
      </c>
      <c r="T29" s="226"/>
      <c r="U29" s="242">
        <f>IF(S29="","",RANK(S29,S28:T30))</f>
        <v>2</v>
      </c>
      <c r="V29" s="243"/>
      <c r="AB29" s="54">
        <f>AB28+1</f>
        <v>21</v>
      </c>
      <c r="AC29" s="52" t="str">
        <f>IF(AB29="","",VLOOKUP(AB29,データ!$B$6:$D$132,2,FALSE))</f>
        <v>日高翔太</v>
      </c>
      <c r="AD29" s="53" t="str">
        <f>IF(AB29="","",VLOOKUP(AB29,データ!$B$6:$D$132,3,FALSE))</f>
        <v>高鍋西中</v>
      </c>
      <c r="AE29" s="58" t="str">
        <f>IF(AI28="","",IF(AI28="○","●","○"))</f>
        <v>○</v>
      </c>
      <c r="AF29" s="51">
        <f>IF(AK28="","",AK28)</f>
        <v>6</v>
      </c>
      <c r="AG29" s="50">
        <f>IF(AJ28="","",AJ28)</f>
        <v>4</v>
      </c>
      <c r="AH29" s="48">
        <f>IF(AL28="","",AL28)</f>
      </c>
      <c r="AI29" s="239"/>
      <c r="AJ29" s="237"/>
      <c r="AK29" s="237"/>
      <c r="AL29" s="238"/>
      <c r="AM29" s="59" t="str">
        <f>IF(AN29="","",IF(AN29&gt;AO29,"○","●"))</f>
        <v>○</v>
      </c>
      <c r="AN29" s="51">
        <v>6</v>
      </c>
      <c r="AO29" s="50">
        <v>4</v>
      </c>
      <c r="AP29" s="50"/>
      <c r="AQ29" s="51">
        <f>IF(AE29="","",COUNTIF(AE29:AP29,"○"))</f>
        <v>2</v>
      </c>
      <c r="AR29" s="50">
        <f>IF(AE29="","",COUNTIF(AE29:AP29,"●"))</f>
        <v>0</v>
      </c>
      <c r="AS29" s="240">
        <f>IF(AF29="","",(AF29+AJ29+AN29)/(AF29+AG29+AJ29+AK29+AN29+AO29))*100</f>
        <v>60</v>
      </c>
      <c r="AT29" s="226"/>
      <c r="AU29" s="242">
        <f>IF(AS29="","",RANK(AS29,AS28:AT30))</f>
        <v>1</v>
      </c>
      <c r="AV29" s="243"/>
    </row>
    <row r="30" spans="2:48" ht="20.25" customHeight="1">
      <c r="B30" s="54">
        <f>B29+1</f>
        <v>19</v>
      </c>
      <c r="C30" s="20" t="str">
        <f>IF(B30="","",VLOOKUP(B30,データ!$B$6:$D$132,2,FALSE))</f>
        <v>稻田　悠</v>
      </c>
      <c r="D30" s="53" t="str">
        <f>IF(B30="","",VLOOKUP(B30,データ!$B$6:$D$132,3,FALSE))</f>
        <v>シーガイアＪｒ</v>
      </c>
      <c r="E30" s="58" t="str">
        <f>IF(M28="","",IF(M28="○","●","○"))</f>
        <v>○</v>
      </c>
      <c r="F30" s="51">
        <f>IF(O28="","",O28)</f>
        <v>6</v>
      </c>
      <c r="G30" s="50">
        <f>IF(N28="","",N28)</f>
        <v>1</v>
      </c>
      <c r="H30" s="48">
        <f>IF(P28="","",P28)</f>
      </c>
      <c r="I30" s="60" t="str">
        <f>IF(M29="","",IF(M29="○","●","○"))</f>
        <v>○</v>
      </c>
      <c r="J30" s="51">
        <f>IF(O29="","",O29)</f>
        <v>6</v>
      </c>
      <c r="K30" s="50">
        <f>IF(N29="","",N29)</f>
        <v>4</v>
      </c>
      <c r="L30" s="48">
        <f>IF(P29="","",P29)</f>
      </c>
      <c r="M30" s="239"/>
      <c r="N30" s="237"/>
      <c r="O30" s="237"/>
      <c r="P30" s="238"/>
      <c r="Q30" s="51">
        <f>IF(E30="","",COUNTIF(E30:P30,"○"))</f>
        <v>2</v>
      </c>
      <c r="R30" s="50">
        <f>IF(E30="","",COUNTIF(E30:P30,"●"))</f>
        <v>0</v>
      </c>
      <c r="S30" s="240">
        <f>IF(F30="","",(F30+J30+N30)/(F30+G30+J30+K30+N30+O30))*100</f>
        <v>70.58823529411765</v>
      </c>
      <c r="T30" s="226"/>
      <c r="U30" s="242">
        <f>IF(S30="","",RANK(S30,S28:T30))</f>
        <v>1</v>
      </c>
      <c r="V30" s="243"/>
      <c r="AB30" s="54">
        <f>AB29+1</f>
        <v>22</v>
      </c>
      <c r="AC30" s="20" t="str">
        <f>IF(AB30="","",VLOOKUP(AB30,データ!$B$6:$D$132,2,FALSE))</f>
        <v>橋本　涼</v>
      </c>
      <c r="AD30" s="53" t="str">
        <f>IF(AB30="","",VLOOKUP(AB30,データ!$B$6:$D$132,3,FALSE))</f>
        <v>シーガイアＪｒ</v>
      </c>
      <c r="AE30" s="58" t="str">
        <f>IF(AM28="","",IF(AM28="○","●","○"))</f>
        <v>○</v>
      </c>
      <c r="AF30" s="51">
        <f>IF(AO28="","",AO28)</f>
        <v>6</v>
      </c>
      <c r="AG30" s="50">
        <f>IF(AN28="","",AN28)</f>
        <v>3</v>
      </c>
      <c r="AH30" s="48">
        <f>IF(AP28="","",AP28)</f>
      </c>
      <c r="AI30" s="60" t="str">
        <f>IF(AM29="","",IF(AM29="○","●","○"))</f>
        <v>●</v>
      </c>
      <c r="AJ30" s="51">
        <f>IF(AO29="","",AO29)</f>
        <v>4</v>
      </c>
      <c r="AK30" s="50">
        <f>IF(AN29="","",AN29)</f>
        <v>6</v>
      </c>
      <c r="AL30" s="48">
        <f>IF(AP29="","",AP29)</f>
      </c>
      <c r="AM30" s="239"/>
      <c r="AN30" s="237"/>
      <c r="AO30" s="237"/>
      <c r="AP30" s="238"/>
      <c r="AQ30" s="51">
        <f>IF(AE30="","",COUNTIF(AE30:AP30,"○"))</f>
        <v>1</v>
      </c>
      <c r="AR30" s="50">
        <f>IF(AE30="","",COUNTIF(AE30:AP30,"●"))</f>
        <v>1</v>
      </c>
      <c r="AS30" s="240">
        <f>IF(AF30="","",(AF30+AJ30+AN30)/(AF30+AG30+AJ30+AK30+AN30+AO30))*100</f>
        <v>52.63157894736842</v>
      </c>
      <c r="AT30" s="226"/>
      <c r="AU30" s="242">
        <f>IF(AS30="","",RANK(AS30,AS28:AT30))</f>
        <v>2</v>
      </c>
      <c r="AV30" s="243"/>
    </row>
    <row r="31" ht="20.25" customHeight="1"/>
    <row r="32" spans="2:26" s="86" customFormat="1" ht="20.25" customHeight="1">
      <c r="B32" s="197" t="s">
        <v>453</v>
      </c>
      <c r="L32" s="225" t="s">
        <v>487</v>
      </c>
      <c r="O32" s="201"/>
      <c r="P32" s="201"/>
      <c r="Q32" s="201"/>
      <c r="R32" s="201"/>
      <c r="S32" s="201"/>
      <c r="T32" s="201"/>
      <c r="U32" s="201"/>
      <c r="V32" s="201"/>
      <c r="W32" s="201"/>
      <c r="X32" s="201"/>
      <c r="Y32" s="201"/>
      <c r="Z32" s="201"/>
    </row>
    <row r="33" spans="2:52" ht="20.25" customHeight="1">
      <c r="B33" s="56"/>
      <c r="C33" s="51" t="s">
        <v>235</v>
      </c>
      <c r="D33" s="56" t="s">
        <v>15</v>
      </c>
      <c r="E33" s="251" t="str">
        <f>LEFT(C34,3)</f>
        <v>川俣　</v>
      </c>
      <c r="F33" s="243"/>
      <c r="G33" s="243"/>
      <c r="H33" s="249"/>
      <c r="I33" s="243" t="str">
        <f>LEFT(C35,3)</f>
        <v>山口　</v>
      </c>
      <c r="J33" s="243"/>
      <c r="K33" s="243"/>
      <c r="L33" s="249"/>
      <c r="M33" s="249" t="str">
        <f>LEFT(C36,3)</f>
        <v>西村　</v>
      </c>
      <c r="N33" s="249"/>
      <c r="O33" s="249"/>
      <c r="P33" s="249"/>
      <c r="Q33" s="242" t="str">
        <f>LEFT(C37,3)</f>
        <v>和田　</v>
      </c>
      <c r="R33" s="252"/>
      <c r="S33" s="252"/>
      <c r="T33" s="243"/>
      <c r="U33" s="249" t="s">
        <v>252</v>
      </c>
      <c r="V33" s="249"/>
      <c r="W33" s="242" t="s">
        <v>16</v>
      </c>
      <c r="X33" s="243"/>
      <c r="Y33" s="249" t="s">
        <v>253</v>
      </c>
      <c r="Z33" s="249"/>
      <c r="AB33" s="56"/>
      <c r="AC33" s="51" t="s">
        <v>235</v>
      </c>
      <c r="AD33" s="56" t="s">
        <v>15</v>
      </c>
      <c r="AE33" s="251" t="str">
        <f>LEFT(AC34,3)</f>
        <v>小村　</v>
      </c>
      <c r="AF33" s="243"/>
      <c r="AG33" s="243"/>
      <c r="AH33" s="249"/>
      <c r="AI33" s="243" t="str">
        <f>LEFT(AC35,3)</f>
        <v>飯干　</v>
      </c>
      <c r="AJ33" s="243"/>
      <c r="AK33" s="243"/>
      <c r="AL33" s="249"/>
      <c r="AM33" s="249" t="str">
        <f>LEFT(AC36,3)</f>
        <v>西ノ村</v>
      </c>
      <c r="AN33" s="249"/>
      <c r="AO33" s="249"/>
      <c r="AP33" s="249"/>
      <c r="AQ33" s="242" t="str">
        <f>LEFT(AC37,3)</f>
        <v>稻田　</v>
      </c>
      <c r="AR33" s="252"/>
      <c r="AS33" s="252"/>
      <c r="AT33" s="243"/>
      <c r="AU33" s="249" t="s">
        <v>252</v>
      </c>
      <c r="AV33" s="249"/>
      <c r="AW33" s="242" t="s">
        <v>16</v>
      </c>
      <c r="AX33" s="243"/>
      <c r="AY33" s="249" t="s">
        <v>253</v>
      </c>
      <c r="AZ33" s="249"/>
    </row>
    <row r="34" spans="1:52" ht="20.25" customHeight="1">
      <c r="A34" s="1" t="s">
        <v>486</v>
      </c>
      <c r="B34" s="54">
        <v>23</v>
      </c>
      <c r="C34" s="52" t="str">
        <f>IF(B34="","",VLOOKUP(B34,データ!$B$6:$D$132,2,FALSE))</f>
        <v>川俣　俊太郎</v>
      </c>
      <c r="D34" s="53" t="str">
        <f>IF(B34="","",VLOOKUP(B34,データ!$B$6:$D$132,3,FALSE))</f>
        <v>ﾁｰﾑﾐﾘｵﾝ</v>
      </c>
      <c r="E34" s="250"/>
      <c r="F34" s="247"/>
      <c r="G34" s="247"/>
      <c r="H34" s="248"/>
      <c r="I34" s="14" t="str">
        <f>IF(J34="","",IF(J34&gt;K34,"○","●"))</f>
        <v>○</v>
      </c>
      <c r="J34" s="10">
        <v>6</v>
      </c>
      <c r="K34" s="6">
        <v>3</v>
      </c>
      <c r="L34" s="14"/>
      <c r="M34" s="246"/>
      <c r="N34" s="247"/>
      <c r="O34" s="247"/>
      <c r="P34" s="248"/>
      <c r="Q34" s="14" t="str">
        <f>IF(R34="","",IF(R34&gt;S34,"○","●"))</f>
        <v>○</v>
      </c>
      <c r="R34" s="10">
        <v>6</v>
      </c>
      <c r="S34" s="6">
        <v>3</v>
      </c>
      <c r="T34" s="14"/>
      <c r="U34" s="10">
        <f>IF(I34="","",COUNTIF(E34:T34,"○"))</f>
        <v>2</v>
      </c>
      <c r="V34" s="6">
        <f>IF(I34="","",COUNTIF(E34:T34,"●"))</f>
        <v>0</v>
      </c>
      <c r="W34" s="240">
        <f>IF(J34="","",(F34+J34+N34+R34)/(F34+G34+J34+K34+N34+O34+R34+S34))*100</f>
        <v>66.66666666666666</v>
      </c>
      <c r="X34" s="241"/>
      <c r="Y34" s="244">
        <f>IF(W34="","",RANK(W34,W34:X37))</f>
        <v>1</v>
      </c>
      <c r="Z34" s="245"/>
      <c r="AA34" s="1" t="s">
        <v>486</v>
      </c>
      <c r="AB34" s="54">
        <v>26</v>
      </c>
      <c r="AC34" s="52" t="str">
        <f>IF(AB34="","",VLOOKUP(AB34,データ!$B$6:$D$132,2,FALSE))</f>
        <v>小村　拓也</v>
      </c>
      <c r="AD34" s="53" t="str">
        <f>IF(AB34="","",VLOOKUP(AB34,データ!$B$6:$D$132,3,FALSE))</f>
        <v>サザンフィールド</v>
      </c>
      <c r="AE34" s="250"/>
      <c r="AF34" s="247"/>
      <c r="AG34" s="247"/>
      <c r="AH34" s="248"/>
      <c r="AI34" s="14" t="str">
        <f>IF(AJ34="","",IF(AJ34&gt;AK34,"○","●"))</f>
        <v>○</v>
      </c>
      <c r="AJ34" s="10">
        <v>6</v>
      </c>
      <c r="AK34" s="6">
        <v>3</v>
      </c>
      <c r="AL34" s="14"/>
      <c r="AM34" s="246"/>
      <c r="AN34" s="247"/>
      <c r="AO34" s="247"/>
      <c r="AP34" s="248"/>
      <c r="AQ34" s="14" t="str">
        <f>IF(AR34="","",IF(AR34&gt;AS34,"○","●"))</f>
        <v>○</v>
      </c>
      <c r="AR34" s="10">
        <v>6</v>
      </c>
      <c r="AS34" s="6">
        <v>1</v>
      </c>
      <c r="AT34" s="14"/>
      <c r="AU34" s="10">
        <f>IF(AI34="","",COUNTIF(AE34:AT34,"○"))</f>
        <v>2</v>
      </c>
      <c r="AV34" s="6">
        <f>IF(AI34="","",COUNTIF(AE34:AT34,"●"))</f>
        <v>0</v>
      </c>
      <c r="AW34" s="240">
        <f>IF(AJ34="","",(AF34+AJ34+AN34+AR34)/(AF34+AG34+AJ34+AK34+AN34+AO34+AR34+AS34))*100</f>
        <v>75</v>
      </c>
      <c r="AX34" s="241"/>
      <c r="AY34" s="244">
        <f>IF(AW34="","",RANK(AW34,AW34:AX37))</f>
        <v>1</v>
      </c>
      <c r="AZ34" s="245"/>
    </row>
    <row r="35" spans="1:52" ht="20.25" customHeight="1">
      <c r="A35" s="1" t="s">
        <v>486</v>
      </c>
      <c r="B35" s="54">
        <f>B34+1</f>
        <v>24</v>
      </c>
      <c r="C35" s="52" t="str">
        <f>IF(B35="","",VLOOKUP(B35,データ!$B$6:$D$132,2,FALSE))</f>
        <v>山口　健護</v>
      </c>
      <c r="D35" s="53" t="str">
        <f>IF(B35="","",VLOOKUP(B35,データ!$B$6:$D$132,3,FALSE))</f>
        <v>サザンフィールド</v>
      </c>
      <c r="E35" s="63" t="str">
        <f>IF(I34="","",IF(I34="○","●","○"))</f>
        <v>●</v>
      </c>
      <c r="F35" s="10">
        <f>IF(K34="","",K34)</f>
        <v>3</v>
      </c>
      <c r="G35" s="6">
        <f>IF(J34="","",J34)</f>
        <v>6</v>
      </c>
      <c r="H35" s="14">
        <f>IF(L34="","",L34)</f>
      </c>
      <c r="I35" s="246"/>
      <c r="J35" s="247"/>
      <c r="K35" s="247"/>
      <c r="L35" s="248"/>
      <c r="M35" s="14" t="str">
        <f>IF(N35="","",IF(N35&gt;O35,"○","●"))</f>
        <v>○</v>
      </c>
      <c r="N35" s="10">
        <v>6</v>
      </c>
      <c r="O35" s="6">
        <v>4</v>
      </c>
      <c r="P35" s="14"/>
      <c r="Q35" s="246"/>
      <c r="R35" s="247"/>
      <c r="S35" s="247"/>
      <c r="T35" s="248"/>
      <c r="U35" s="10">
        <f>IF(E35="","",COUNTIF(E35:T35,"○"))</f>
        <v>1</v>
      </c>
      <c r="V35" s="6">
        <f>IF(E35="","",COUNTIF(E35:T35,"●"))</f>
        <v>1</v>
      </c>
      <c r="W35" s="240">
        <f>IF(F35="","",(F35+N35+R35)/(F35+G35+N35+O35+R35+S35))*100</f>
        <v>47.368421052631575</v>
      </c>
      <c r="X35" s="241"/>
      <c r="Y35" s="244">
        <v>2</v>
      </c>
      <c r="Z35" s="245"/>
      <c r="AA35" s="1" t="s">
        <v>486</v>
      </c>
      <c r="AB35" s="54">
        <v>27</v>
      </c>
      <c r="AC35" s="52" t="str">
        <f>IF(AB35="","",VLOOKUP(AB35,データ!$B$6:$D$132,2,FALSE))</f>
        <v>飯干　藍任</v>
      </c>
      <c r="AD35" s="53" t="str">
        <f>IF(AB35="","",VLOOKUP(AB35,データ!$B$6:$D$132,3,FALSE))</f>
        <v>清武Jr</v>
      </c>
      <c r="AE35" s="63" t="str">
        <f>IF(AI34="","",IF(AI34="○","●","○"))</f>
        <v>●</v>
      </c>
      <c r="AF35" s="10">
        <f>IF(AK34="","",AK34)</f>
        <v>3</v>
      </c>
      <c r="AG35" s="6">
        <f>IF(AJ34="","",AJ34)</f>
        <v>6</v>
      </c>
      <c r="AH35" s="14">
        <f>IF(AL34="","",AL34)</f>
      </c>
      <c r="AI35" s="246"/>
      <c r="AJ35" s="247"/>
      <c r="AK35" s="247"/>
      <c r="AL35" s="248"/>
      <c r="AM35" s="14" t="str">
        <f>IF(AN35="","",IF(AN35&gt;AO35,"○","●"))</f>
        <v>●</v>
      </c>
      <c r="AN35" s="10">
        <v>4</v>
      </c>
      <c r="AO35" s="6">
        <v>6</v>
      </c>
      <c r="AP35" s="14"/>
      <c r="AQ35" s="246"/>
      <c r="AR35" s="247"/>
      <c r="AS35" s="247"/>
      <c r="AT35" s="248"/>
      <c r="AU35" s="10">
        <f>IF(AE35="","",COUNTIF(AE35:AT35,"○"))</f>
        <v>0</v>
      </c>
      <c r="AV35" s="6">
        <f>IF(AE35="","",COUNTIF(AE35:AT35,"●"))</f>
        <v>2</v>
      </c>
      <c r="AW35" s="240">
        <f>IF(AF35="","",(AF35+AN35+AR35)/(AF35+AG35+AN35+AO35+AR35+AS35))*100</f>
        <v>36.84210526315789</v>
      </c>
      <c r="AX35" s="241"/>
      <c r="AY35" s="244">
        <f>IF(AW35="","",RANK(AW35,AW34:AX37))</f>
        <v>3</v>
      </c>
      <c r="AZ35" s="245"/>
    </row>
    <row r="36" spans="1:52" ht="20.25" customHeight="1">
      <c r="A36" s="1" t="s">
        <v>486</v>
      </c>
      <c r="B36" s="54">
        <f>B35+1</f>
        <v>25</v>
      </c>
      <c r="C36" s="20" t="str">
        <f>IF(B36="","",VLOOKUP(B36,データ!$B$6:$D$132,2,FALSE))</f>
        <v>西村　量樹</v>
      </c>
      <c r="D36" s="53" t="str">
        <f>IF(B36="","",VLOOKUP(B36,データ!$B$6:$D$132,3,FALSE))</f>
        <v>シーガイアＪｒ</v>
      </c>
      <c r="E36" s="236"/>
      <c r="F36" s="237"/>
      <c r="G36" s="237"/>
      <c r="H36" s="238"/>
      <c r="I36" s="56" t="str">
        <f>IF(M35="","",IF(M35="○","●","○"))</f>
        <v>●</v>
      </c>
      <c r="J36" s="51">
        <f>IF(O35="","",O35)</f>
        <v>4</v>
      </c>
      <c r="K36" s="50">
        <f>IF(N35="","",N35)</f>
        <v>6</v>
      </c>
      <c r="L36" s="14">
        <f>IF(P35="","",P35)</f>
      </c>
      <c r="M36" s="246"/>
      <c r="N36" s="247"/>
      <c r="O36" s="247"/>
      <c r="P36" s="248"/>
      <c r="Q36" s="14" t="str">
        <f>IF(R36="","",IF(R36&gt;S36,"○","●"))</f>
        <v>○</v>
      </c>
      <c r="R36" s="10">
        <v>6</v>
      </c>
      <c r="S36" s="6">
        <v>3</v>
      </c>
      <c r="T36" s="14"/>
      <c r="U36" s="10">
        <f>IF(I36="","",COUNTIF(E36:T36,"○"))</f>
        <v>1</v>
      </c>
      <c r="V36" s="6">
        <f>IF(I36="","",COUNTIF(E36:T36,"●"))</f>
        <v>1</v>
      </c>
      <c r="W36" s="240">
        <f>IF(J36="","",(J36+R36)/(J36+K36+R36+S36))*100</f>
        <v>52.63157894736842</v>
      </c>
      <c r="X36" s="241"/>
      <c r="Y36" s="244">
        <v>3</v>
      </c>
      <c r="Z36" s="245"/>
      <c r="AA36" s="1" t="s">
        <v>486</v>
      </c>
      <c r="AB36" s="54">
        <v>28</v>
      </c>
      <c r="AC36" s="20" t="str">
        <f>IF(AB36="","",VLOOKUP(AB36,データ!$B$6:$D$132,2,FALSE))</f>
        <v>西ノ村　尚也</v>
      </c>
      <c r="AD36" s="53" t="str">
        <f>IF(AB36="","",VLOOKUP(AB36,データ!$B$6:$D$132,3,FALSE))</f>
        <v>サザンフィールド</v>
      </c>
      <c r="AE36" s="236"/>
      <c r="AF36" s="237"/>
      <c r="AG36" s="237"/>
      <c r="AH36" s="238"/>
      <c r="AI36" s="56" t="str">
        <f>IF(AM35="","",IF(AM35="○","●","○"))</f>
        <v>○</v>
      </c>
      <c r="AJ36" s="51">
        <f>IF(AO35="","",AO35)</f>
        <v>6</v>
      </c>
      <c r="AK36" s="50">
        <f>IF(AN35="","",AN35)</f>
        <v>4</v>
      </c>
      <c r="AL36" s="14">
        <f>IF(AP35="","",AP35)</f>
      </c>
      <c r="AM36" s="246"/>
      <c r="AN36" s="247"/>
      <c r="AO36" s="247"/>
      <c r="AP36" s="248"/>
      <c r="AQ36" s="14" t="str">
        <f>IF(AR36="","",IF(AR36&gt;AS36,"○","●"))</f>
        <v>○</v>
      </c>
      <c r="AR36" s="10">
        <v>6</v>
      </c>
      <c r="AS36" s="6">
        <v>4</v>
      </c>
      <c r="AT36" s="14"/>
      <c r="AU36" s="10">
        <f>IF(AI36="","",COUNTIF(AE36:AT36,"○"))</f>
        <v>2</v>
      </c>
      <c r="AV36" s="6">
        <f>IF(AI36="","",COUNTIF(AE36:AT36,"●"))</f>
        <v>0</v>
      </c>
      <c r="AW36" s="240">
        <f>IF(AJ36="","",(AJ36+AR36)/(AJ36+AK36+AR36+AS36))*100</f>
        <v>60</v>
      </c>
      <c r="AX36" s="241"/>
      <c r="AY36" s="244">
        <f>IF(AW36="","",RANK(AW36,AW34:AX37))</f>
        <v>2</v>
      </c>
      <c r="AZ36" s="245"/>
    </row>
    <row r="37" spans="1:52" ht="20.25" customHeight="1">
      <c r="A37" s="1" t="s">
        <v>485</v>
      </c>
      <c r="B37" s="54">
        <v>14</v>
      </c>
      <c r="C37" s="53" t="str">
        <f>IF(B37="","",VLOOKUP(B37,データ!$B$6:$D$132,2,FALSE))</f>
        <v>和田　晃基</v>
      </c>
      <c r="D37" s="53" t="str">
        <f>IF(B37="","",VLOOKUP(B37,データ!$B$6:$D$132,3,FALSE))</f>
        <v>久峰中</v>
      </c>
      <c r="E37" s="49" t="str">
        <f>IF(Q34="","",IF(Q34="○","●","○"))</f>
        <v>●</v>
      </c>
      <c r="F37" s="51">
        <f>IF(S34="","",S34)</f>
        <v>3</v>
      </c>
      <c r="G37" s="50">
        <f>IF(R34="","",R34)</f>
        <v>6</v>
      </c>
      <c r="H37" s="56">
        <f>IF(T34="","",T34)</f>
      </c>
      <c r="I37" s="239"/>
      <c r="J37" s="237"/>
      <c r="K37" s="237"/>
      <c r="L37" s="238"/>
      <c r="M37" s="56" t="str">
        <f>IF(Q36="","",IF(Q36="○","●","○"))</f>
        <v>●</v>
      </c>
      <c r="N37" s="51">
        <f>IF(S36="","",S36)</f>
        <v>3</v>
      </c>
      <c r="O37" s="50">
        <f>IF(R36="","",R36)</f>
        <v>6</v>
      </c>
      <c r="P37" s="56">
        <f>IF(T36="","",T36)</f>
      </c>
      <c r="Q37" s="239"/>
      <c r="R37" s="237"/>
      <c r="S37" s="237"/>
      <c r="T37" s="238"/>
      <c r="U37" s="51">
        <f>IF(E37="","",COUNTIF(E37:T37,"○"))</f>
        <v>0</v>
      </c>
      <c r="V37" s="50">
        <f>IF(E37="","",COUNTIF(E37:T37,"●"))</f>
        <v>2</v>
      </c>
      <c r="W37" s="240">
        <f>IF(F37="","",(F37+N37)/(F37+G37+N37+O37))*100</f>
        <v>33.33333333333333</v>
      </c>
      <c r="X37" s="241"/>
      <c r="Y37" s="242">
        <f>IF(W37="","",RANK(W37,W34:X37))</f>
        <v>4</v>
      </c>
      <c r="Z37" s="243"/>
      <c r="AA37" s="1" t="s">
        <v>485</v>
      </c>
      <c r="AB37" s="54">
        <v>19</v>
      </c>
      <c r="AC37" s="53" t="str">
        <f>IF(AB37="","",VLOOKUP(AB37,データ!$B$6:$D$132,2,FALSE))</f>
        <v>稻田　悠</v>
      </c>
      <c r="AD37" s="53" t="str">
        <f>IF(AB37="","",VLOOKUP(AB37,データ!$B$6:$D$132,3,FALSE))</f>
        <v>シーガイアＪｒ</v>
      </c>
      <c r="AE37" s="49" t="str">
        <f>IF(AQ34="","",IF(AQ34="○","●","○"))</f>
        <v>●</v>
      </c>
      <c r="AF37" s="51">
        <f>IF(AS34="","",AS34)</f>
        <v>1</v>
      </c>
      <c r="AG37" s="50">
        <f>IF(AR34="","",AR34)</f>
        <v>6</v>
      </c>
      <c r="AH37" s="56">
        <f>IF(AT34="","",AT34)</f>
      </c>
      <c r="AI37" s="239"/>
      <c r="AJ37" s="237"/>
      <c r="AK37" s="237"/>
      <c r="AL37" s="238"/>
      <c r="AM37" s="56" t="str">
        <f>IF(AQ36="","",IF(AQ36="○","●","○"))</f>
        <v>●</v>
      </c>
      <c r="AN37" s="51">
        <f>IF(AS36="","",AS36)</f>
        <v>4</v>
      </c>
      <c r="AO37" s="50">
        <f>IF(AR36="","",AR36)</f>
        <v>6</v>
      </c>
      <c r="AP37" s="56">
        <f>IF(AT36="","",AT36)</f>
      </c>
      <c r="AQ37" s="239"/>
      <c r="AR37" s="237"/>
      <c r="AS37" s="237"/>
      <c r="AT37" s="238"/>
      <c r="AU37" s="51">
        <f>IF(AE37="","",COUNTIF(AE37:AT37,"○"))</f>
        <v>0</v>
      </c>
      <c r="AV37" s="50">
        <f>IF(AE37="","",COUNTIF(AE37:AT37,"●"))</f>
        <v>2</v>
      </c>
      <c r="AW37" s="240">
        <f>IF(AF37="","",(AF37+AN37)/(AF37+AG37+AN37+AO37))*100</f>
        <v>29.411764705882355</v>
      </c>
      <c r="AX37" s="241"/>
      <c r="AY37" s="242">
        <f>IF(AW37="","",RANK(AW37,AW34:AX37))</f>
        <v>4</v>
      </c>
      <c r="AZ37" s="243"/>
    </row>
    <row r="38" spans="15:22" ht="6" customHeight="1">
      <c r="O38" s="253"/>
      <c r="P38" s="253"/>
      <c r="Q38" s="253"/>
      <c r="R38" s="253"/>
      <c r="S38" s="253"/>
      <c r="T38" s="254"/>
      <c r="U38" s="253"/>
      <c r="V38" s="253"/>
    </row>
    <row r="39" spans="2:48" ht="20.25" customHeight="1">
      <c r="B39" s="56"/>
      <c r="C39" s="51" t="s">
        <v>235</v>
      </c>
      <c r="D39" s="56" t="s">
        <v>15</v>
      </c>
      <c r="E39" s="251" t="str">
        <f>LEFT(C40,3)</f>
        <v>石井　</v>
      </c>
      <c r="F39" s="243"/>
      <c r="G39" s="243"/>
      <c r="H39" s="249"/>
      <c r="I39" s="243" t="str">
        <f>LEFT(C41,3)</f>
        <v>吉田宗</v>
      </c>
      <c r="J39" s="243"/>
      <c r="K39" s="243"/>
      <c r="L39" s="249"/>
      <c r="M39" s="249" t="str">
        <f>LEFT(C42,3)</f>
        <v>伊東　</v>
      </c>
      <c r="N39" s="249"/>
      <c r="O39" s="249"/>
      <c r="P39" s="249"/>
      <c r="Q39" s="242" t="str">
        <f>LEFT(C43,3)</f>
        <v>石黒　</v>
      </c>
      <c r="R39" s="252"/>
      <c r="S39" s="252"/>
      <c r="T39" s="243"/>
      <c r="U39" s="249" t="s">
        <v>252</v>
      </c>
      <c r="V39" s="249"/>
      <c r="W39" s="242" t="s">
        <v>16</v>
      </c>
      <c r="X39" s="243"/>
      <c r="Y39" s="249" t="s">
        <v>253</v>
      </c>
      <c r="Z39" s="249"/>
      <c r="AB39" s="56"/>
      <c r="AC39" s="51" t="s">
        <v>235</v>
      </c>
      <c r="AD39" s="56" t="s">
        <v>15</v>
      </c>
      <c r="AE39" s="251" t="str">
        <f>LEFT(AC40,3)</f>
        <v>田村　</v>
      </c>
      <c r="AF39" s="243"/>
      <c r="AG39" s="243"/>
      <c r="AH39" s="249"/>
      <c r="AI39" s="243" t="str">
        <f>LEFT(AC41,3)</f>
        <v>日高翔</v>
      </c>
      <c r="AJ39" s="243"/>
      <c r="AK39" s="243"/>
      <c r="AL39" s="249"/>
      <c r="AM39" s="249" t="str">
        <f>LEFT(AC42,3)</f>
        <v>松下　</v>
      </c>
      <c r="AN39" s="249"/>
      <c r="AO39" s="249"/>
      <c r="AP39" s="249"/>
      <c r="AQ39" s="249" t="s">
        <v>252</v>
      </c>
      <c r="AR39" s="249"/>
      <c r="AS39" s="242" t="s">
        <v>16</v>
      </c>
      <c r="AT39" s="243"/>
      <c r="AU39" s="249" t="s">
        <v>253</v>
      </c>
      <c r="AV39" s="249"/>
    </row>
    <row r="40" spans="1:48" ht="20.25" customHeight="1">
      <c r="A40" s="1" t="s">
        <v>486</v>
      </c>
      <c r="B40" s="54">
        <v>29</v>
      </c>
      <c r="C40" s="52" t="str">
        <f>IF(B40="","",VLOOKUP(B40,データ!$B$6:$D$132,2,FALSE))</f>
        <v>石井　智久</v>
      </c>
      <c r="D40" s="53" t="str">
        <f>IF(B40="","",VLOOKUP(B40,データ!$B$6:$D$132,3,FALSE))</f>
        <v>シーガイアＪｒ</v>
      </c>
      <c r="E40" s="250"/>
      <c r="F40" s="247"/>
      <c r="G40" s="247"/>
      <c r="H40" s="248"/>
      <c r="I40" s="14" t="str">
        <f>IF(J40="","",IF(J40&gt;K40,"○","●"))</f>
        <v>○</v>
      </c>
      <c r="J40" s="10">
        <v>6</v>
      </c>
      <c r="K40" s="6">
        <v>0</v>
      </c>
      <c r="L40" s="14"/>
      <c r="M40" s="246"/>
      <c r="N40" s="247"/>
      <c r="O40" s="247"/>
      <c r="P40" s="248"/>
      <c r="Q40" s="14" t="str">
        <f>IF(R40="","",IF(R40&gt;S40,"○","●"))</f>
        <v>○</v>
      </c>
      <c r="R40" s="10">
        <v>6</v>
      </c>
      <c r="S40" s="6">
        <v>0</v>
      </c>
      <c r="T40" s="14"/>
      <c r="U40" s="10">
        <f>IF(I40="","",COUNTIF(E40:T40,"○"))</f>
        <v>2</v>
      </c>
      <c r="V40" s="6">
        <f>IF(I40="","",COUNTIF(E40:T40,"●"))</f>
        <v>0</v>
      </c>
      <c r="W40" s="240">
        <f>IF(J40="","",(F40+J40+N40+R40)/(F40+G40+J40+K40+N40+O40+R40+S40))*100</f>
        <v>100</v>
      </c>
      <c r="X40" s="241"/>
      <c r="Y40" s="244">
        <f>IF(W40="","",RANK(W40,W40:X43))</f>
        <v>1</v>
      </c>
      <c r="Z40" s="245"/>
      <c r="AA40" s="1" t="s">
        <v>486</v>
      </c>
      <c r="AB40" s="54">
        <v>32</v>
      </c>
      <c r="AC40" s="52" t="str">
        <f>IF(AB40="","",VLOOKUP(AB40,データ!$B$6:$D$132,2,FALSE))</f>
        <v>田村　隆樹</v>
      </c>
      <c r="AD40" s="53" t="str">
        <f>IF(AB40="","",VLOOKUP(AB40,データ!$B$6:$D$132,3,FALSE))</f>
        <v>シーガイアＪｒ</v>
      </c>
      <c r="AE40" s="227"/>
      <c r="AF40" s="237"/>
      <c r="AG40" s="237"/>
      <c r="AH40" s="238"/>
      <c r="AI40" s="55" t="str">
        <f>IF(AJ40="","",IF(AJ40&gt;AK40,"○","●"))</f>
        <v>○</v>
      </c>
      <c r="AJ40" s="10">
        <v>6</v>
      </c>
      <c r="AK40" s="6">
        <v>1</v>
      </c>
      <c r="AL40" s="6"/>
      <c r="AM40" s="55" t="str">
        <f>IF(AN40="","",IF(AN40&gt;AO40,"○","●"))</f>
        <v>○</v>
      </c>
      <c r="AN40" s="10">
        <v>6</v>
      </c>
      <c r="AO40" s="6">
        <v>1</v>
      </c>
      <c r="AP40" s="6"/>
      <c r="AQ40" s="51">
        <f>IF(AI40="","",COUNTIF(AE40:AP40,"○"))</f>
        <v>2</v>
      </c>
      <c r="AR40" s="50">
        <f>IF(AI40="","",COUNTIF(AE40:AP40,"●"))</f>
        <v>0</v>
      </c>
      <c r="AS40" s="240">
        <f>IF(AJ40="","",(AF40+AJ40+AN40)/(AF40+AG40+AJ40+AK40+AN40+AO40))*100</f>
        <v>85.71428571428571</v>
      </c>
      <c r="AT40" s="226"/>
      <c r="AU40" s="242">
        <f>IF(AS40="","",RANK(AS40,AS40:AT42))</f>
        <v>1</v>
      </c>
      <c r="AV40" s="243"/>
    </row>
    <row r="41" spans="1:48" ht="20.25" customHeight="1">
      <c r="A41" s="1" t="s">
        <v>486</v>
      </c>
      <c r="B41" s="54">
        <f>B40+1</f>
        <v>30</v>
      </c>
      <c r="C41" s="52" t="str">
        <f>IF(B41="","",VLOOKUP(B41,データ!$B$6:$D$132,2,FALSE))</f>
        <v>吉田宗一郎</v>
      </c>
      <c r="D41" s="53" t="str">
        <f>IF(B41="","",VLOOKUP(B41,データ!$B$6:$D$132,3,FALSE))</f>
        <v>高鍋西中</v>
      </c>
      <c r="E41" s="63" t="str">
        <f>IF(I40="","",IF(I40="○","●","○"))</f>
        <v>●</v>
      </c>
      <c r="F41" s="10">
        <f>IF(K40="","",K40)</f>
        <v>0</v>
      </c>
      <c r="G41" s="6">
        <f>IF(J40="","",J40)</f>
        <v>6</v>
      </c>
      <c r="H41" s="14">
        <f>IF(L40="","",L40)</f>
      </c>
      <c r="I41" s="246"/>
      <c r="J41" s="247"/>
      <c r="K41" s="247"/>
      <c r="L41" s="248"/>
      <c r="M41" s="14" t="str">
        <f>IF(N41="","",IF(N41&gt;O41,"○","●"))</f>
        <v>●</v>
      </c>
      <c r="N41" s="10">
        <v>4</v>
      </c>
      <c r="O41" s="6">
        <v>6</v>
      </c>
      <c r="P41" s="14"/>
      <c r="Q41" s="246"/>
      <c r="R41" s="247"/>
      <c r="S41" s="247"/>
      <c r="T41" s="248"/>
      <c r="U41" s="10">
        <f>IF(E41="","",COUNTIF(E41:T41,"○"))</f>
        <v>0</v>
      </c>
      <c r="V41" s="6">
        <f>IF(E41="","",COUNTIF(E41:T41,"●"))</f>
        <v>2</v>
      </c>
      <c r="W41" s="240">
        <f>IF(F41="","",(F41+N41+R41)/(F41+G41+N41+O41+R41+S41))*100</f>
        <v>25</v>
      </c>
      <c r="X41" s="241"/>
      <c r="Y41" s="244">
        <f>IF(W41="","",RANK(W41,W40:X43))</f>
        <v>3</v>
      </c>
      <c r="Z41" s="245"/>
      <c r="AA41" s="1" t="s">
        <v>485</v>
      </c>
      <c r="AB41" s="54">
        <v>21</v>
      </c>
      <c r="AC41" s="52" t="str">
        <f>IF(AB41="","",VLOOKUP(AB41,データ!$B$6:$D$132,2,FALSE))</f>
        <v>日高翔太</v>
      </c>
      <c r="AD41" s="53" t="str">
        <f>IF(AB41="","",VLOOKUP(AB41,データ!$B$6:$D$132,3,FALSE))</f>
        <v>高鍋西中</v>
      </c>
      <c r="AE41" s="58" t="str">
        <f>IF(AI40="","",IF(AI40="○","●","○"))</f>
        <v>●</v>
      </c>
      <c r="AF41" s="51">
        <f>IF(AK40="","",AK40)</f>
        <v>1</v>
      </c>
      <c r="AG41" s="50">
        <f>IF(AJ40="","",AJ40)</f>
        <v>6</v>
      </c>
      <c r="AH41" s="48">
        <f>IF(AL40="","",AL40)</f>
      </c>
      <c r="AI41" s="239"/>
      <c r="AJ41" s="237"/>
      <c r="AK41" s="237"/>
      <c r="AL41" s="238"/>
      <c r="AM41" s="59" t="str">
        <f>IF(AN41="","",IF(AN41&gt;AO41,"○","●"))</f>
        <v>●</v>
      </c>
      <c r="AN41" s="51">
        <v>3</v>
      </c>
      <c r="AO41" s="50">
        <v>6</v>
      </c>
      <c r="AP41" s="50"/>
      <c r="AQ41" s="51">
        <f>IF(AE41="","",COUNTIF(AE41:AP41,"○"))</f>
        <v>0</v>
      </c>
      <c r="AR41" s="50">
        <f>IF(AE41="","",COUNTIF(AE41:AP41,"●"))</f>
        <v>2</v>
      </c>
      <c r="AS41" s="240">
        <f>IF(AF41="","",(AF41+AJ41+AN41)/(AF41+AG41+AJ41+AK41+AN41+AO41))*100</f>
        <v>25</v>
      </c>
      <c r="AT41" s="226"/>
      <c r="AU41" s="242">
        <f>IF(AS41="","",RANK(AS41,AS40:AT42))</f>
        <v>3</v>
      </c>
      <c r="AV41" s="243"/>
    </row>
    <row r="42" spans="1:48" ht="20.25" customHeight="1">
      <c r="A42" s="1" t="s">
        <v>486</v>
      </c>
      <c r="B42" s="54">
        <f>B41+1</f>
        <v>31</v>
      </c>
      <c r="C42" s="20" t="str">
        <f>IF(B42="","",VLOOKUP(B42,データ!$B$6:$D$132,2,FALSE))</f>
        <v>伊東　直哉</v>
      </c>
      <c r="D42" s="53" t="str">
        <f>IF(B42="","",VLOOKUP(B42,データ!$B$6:$D$132,3,FALSE))</f>
        <v>ライジングサンHJC</v>
      </c>
      <c r="E42" s="236"/>
      <c r="F42" s="237"/>
      <c r="G42" s="237"/>
      <c r="H42" s="238"/>
      <c r="I42" s="56" t="str">
        <f>IF(M41="","",IF(M41="○","●","○"))</f>
        <v>○</v>
      </c>
      <c r="J42" s="51">
        <f>IF(O41="","",O41)</f>
        <v>6</v>
      </c>
      <c r="K42" s="50">
        <f>IF(N41="","",N41)</f>
        <v>4</v>
      </c>
      <c r="L42" s="14">
        <f>IF(P41="","",P41)</f>
      </c>
      <c r="M42" s="246"/>
      <c r="N42" s="247"/>
      <c r="O42" s="247"/>
      <c r="P42" s="248"/>
      <c r="Q42" s="14" t="str">
        <f>IF(R42="","",IF(R42&gt;S42,"○","●"))</f>
        <v>○</v>
      </c>
      <c r="R42" s="10">
        <v>6</v>
      </c>
      <c r="S42" s="6">
        <v>0</v>
      </c>
      <c r="T42" s="14"/>
      <c r="U42" s="10">
        <f>IF(I42="","",COUNTIF(E42:T42,"○"))</f>
        <v>2</v>
      </c>
      <c r="V42" s="6">
        <f>IF(I42="","",COUNTIF(E42:T42,"●"))</f>
        <v>0</v>
      </c>
      <c r="W42" s="240">
        <f>IF(J42="","",(J42+R42)/(J42+K42+R42+S42))*100</f>
        <v>75</v>
      </c>
      <c r="X42" s="241"/>
      <c r="Y42" s="244">
        <f>IF(W42="","",RANK(W42,W40:X43))</f>
        <v>2</v>
      </c>
      <c r="Z42" s="245"/>
      <c r="AA42" s="1" t="s">
        <v>486</v>
      </c>
      <c r="AB42" s="54">
        <v>33</v>
      </c>
      <c r="AC42" s="20" t="str">
        <f>IF(AB42="","",VLOOKUP(AB42,データ!$B$6:$D$132,2,FALSE))</f>
        <v>松下　風太</v>
      </c>
      <c r="AD42" s="53" t="str">
        <f>IF(AB42="","",VLOOKUP(AB42,データ!$B$6:$D$132,3,FALSE))</f>
        <v>清武Jr</v>
      </c>
      <c r="AE42" s="58" t="str">
        <f>IF(AM40="","",IF(AM40="○","●","○"))</f>
        <v>●</v>
      </c>
      <c r="AF42" s="51">
        <f>IF(AO40="","",AO40)</f>
        <v>1</v>
      </c>
      <c r="AG42" s="50">
        <f>IF(AN40="","",AN40)</f>
        <v>6</v>
      </c>
      <c r="AH42" s="48">
        <f>IF(AP40="","",AP40)</f>
      </c>
      <c r="AI42" s="60" t="str">
        <f>IF(AM41="","",IF(AM41="○","●","○"))</f>
        <v>○</v>
      </c>
      <c r="AJ42" s="51">
        <f>IF(AO41="","",AO41)</f>
        <v>6</v>
      </c>
      <c r="AK42" s="50">
        <f>IF(AN41="","",AN41)</f>
        <v>3</v>
      </c>
      <c r="AL42" s="48">
        <f>IF(AP41="","",AP41)</f>
      </c>
      <c r="AM42" s="239"/>
      <c r="AN42" s="237"/>
      <c r="AO42" s="237"/>
      <c r="AP42" s="238"/>
      <c r="AQ42" s="51">
        <f>IF(AE42="","",COUNTIF(AE42:AP42,"○"))</f>
        <v>1</v>
      </c>
      <c r="AR42" s="50">
        <f>IF(AE42="","",COUNTIF(AE42:AP42,"●"))</f>
        <v>1</v>
      </c>
      <c r="AS42" s="240">
        <f>IF(AF42="","",(AF42+AJ42+AN42)/(AF42+AG42+AJ42+AK42+AN42+AO42))*100</f>
        <v>43.75</v>
      </c>
      <c r="AT42" s="226"/>
      <c r="AU42" s="242">
        <f>IF(AS42="","",RANK(AS42,AS40:AT42))</f>
        <v>2</v>
      </c>
      <c r="AV42" s="243"/>
    </row>
    <row r="43" spans="1:26" ht="20.25" customHeight="1">
      <c r="A43" s="1" t="s">
        <v>485</v>
      </c>
      <c r="B43" s="54">
        <v>12</v>
      </c>
      <c r="C43" s="53" t="str">
        <f>IF(B43="","",VLOOKUP(B43,データ!$B$6:$D$132,2,FALSE))</f>
        <v>石黒　和紀</v>
      </c>
      <c r="D43" s="53" t="str">
        <f>IF(B43="","",VLOOKUP(B43,データ!$B$6:$D$132,3,FALSE))</f>
        <v>シーガイアＪｒ</v>
      </c>
      <c r="E43" s="49" t="str">
        <f>IF(Q40="","",IF(Q40="○","●","○"))</f>
        <v>●</v>
      </c>
      <c r="F43" s="51">
        <f>IF(S40="","",S40)</f>
        <v>0</v>
      </c>
      <c r="G43" s="50">
        <f>IF(R40="","",R40)</f>
        <v>6</v>
      </c>
      <c r="H43" s="56">
        <f>IF(T40="","",T40)</f>
      </c>
      <c r="I43" s="239"/>
      <c r="J43" s="237"/>
      <c r="K43" s="237"/>
      <c r="L43" s="238"/>
      <c r="M43" s="56" t="str">
        <f>IF(Q42="","",IF(Q42="○","●","○"))</f>
        <v>●</v>
      </c>
      <c r="N43" s="51">
        <f>IF(S42="","",S42)</f>
        <v>0</v>
      </c>
      <c r="O43" s="50">
        <f>IF(R42="","",R42)</f>
        <v>6</v>
      </c>
      <c r="P43" s="56">
        <f>IF(T42="","",T42)</f>
      </c>
      <c r="Q43" s="239"/>
      <c r="R43" s="237"/>
      <c r="S43" s="237"/>
      <c r="T43" s="238"/>
      <c r="U43" s="51">
        <f>IF(E43="","",COUNTIF(E43:T43,"○"))</f>
        <v>0</v>
      </c>
      <c r="V43" s="50">
        <f>IF(E43="","",COUNTIF(E43:T43,"●"))</f>
        <v>2</v>
      </c>
      <c r="W43" s="240">
        <f>IF(F43="","",(F43+N43)/(F43+G43+N43+O43))*100</f>
        <v>0</v>
      </c>
      <c r="X43" s="241"/>
      <c r="Y43" s="242">
        <f>IF(W43="","",RANK(W43,W40:X43))</f>
        <v>4</v>
      </c>
      <c r="Z43" s="243"/>
    </row>
    <row r="44" ht="20.25" customHeight="1"/>
    <row r="45" spans="2:22" s="86" customFormat="1" ht="20.25" customHeight="1">
      <c r="B45" s="197" t="s">
        <v>454</v>
      </c>
      <c r="L45" s="225" t="s">
        <v>488</v>
      </c>
      <c r="O45" s="201"/>
      <c r="P45" s="201"/>
      <c r="Q45" s="201"/>
      <c r="R45" s="201"/>
      <c r="S45" s="201"/>
      <c r="T45" s="1"/>
      <c r="U45" s="1"/>
      <c r="V45" s="1"/>
    </row>
    <row r="46" spans="2:52" ht="20.25" customHeight="1">
      <c r="B46" s="56"/>
      <c r="C46" s="51" t="s">
        <v>235</v>
      </c>
      <c r="D46" s="56" t="s">
        <v>15</v>
      </c>
      <c r="E46" s="251" t="str">
        <f>LEFT(C47,3)</f>
        <v>小村　</v>
      </c>
      <c r="F46" s="243"/>
      <c r="G46" s="243"/>
      <c r="H46" s="249"/>
      <c r="I46" s="243" t="str">
        <f>LEFT(C48,3)</f>
        <v>伊東　</v>
      </c>
      <c r="J46" s="243"/>
      <c r="K46" s="243"/>
      <c r="L46" s="249"/>
      <c r="M46" s="249" t="str">
        <f>LEFT(C49,3)</f>
        <v>田村　</v>
      </c>
      <c r="N46" s="249"/>
      <c r="O46" s="249"/>
      <c r="P46" s="249"/>
      <c r="Q46" s="242" t="str">
        <f>LEFT(C50,3)</f>
        <v>西ノ村</v>
      </c>
      <c r="R46" s="252"/>
      <c r="S46" s="252"/>
      <c r="T46" s="243"/>
      <c r="U46" s="249" t="s">
        <v>252</v>
      </c>
      <c r="V46" s="249"/>
      <c r="W46" s="242" t="s">
        <v>16</v>
      </c>
      <c r="X46" s="243"/>
      <c r="Y46" s="249" t="s">
        <v>253</v>
      </c>
      <c r="Z46" s="249"/>
      <c r="AB46" s="56"/>
      <c r="AC46" s="51" t="s">
        <v>235</v>
      </c>
      <c r="AD46" s="56" t="s">
        <v>15</v>
      </c>
      <c r="AE46" s="251" t="str">
        <f>LEFT(AC47,3)</f>
        <v>石井　</v>
      </c>
      <c r="AF46" s="243"/>
      <c r="AG46" s="243"/>
      <c r="AH46" s="249"/>
      <c r="AI46" s="243" t="str">
        <f>LEFT(AC48,3)</f>
        <v>山口　</v>
      </c>
      <c r="AJ46" s="243"/>
      <c r="AK46" s="243"/>
      <c r="AL46" s="249"/>
      <c r="AM46" s="249" t="str">
        <f>LEFT(AC49,3)</f>
        <v>川俣　</v>
      </c>
      <c r="AN46" s="249"/>
      <c r="AO46" s="249"/>
      <c r="AP46" s="249"/>
      <c r="AQ46" s="242" t="str">
        <f>LEFT(AC50,3)</f>
        <v>松下　</v>
      </c>
      <c r="AR46" s="252"/>
      <c r="AS46" s="252"/>
      <c r="AT46" s="243"/>
      <c r="AU46" s="249" t="s">
        <v>252</v>
      </c>
      <c r="AV46" s="249"/>
      <c r="AW46" s="242" t="s">
        <v>16</v>
      </c>
      <c r="AX46" s="243"/>
      <c r="AY46" s="249" t="s">
        <v>253</v>
      </c>
      <c r="AZ46" s="249"/>
    </row>
    <row r="47" spans="2:52" ht="20.25" customHeight="1">
      <c r="B47" s="54">
        <v>26</v>
      </c>
      <c r="C47" s="52" t="str">
        <f>IF(B47="","",VLOOKUP(B47,データ!$B$6:$D$132,2,FALSE))</f>
        <v>小村　拓也</v>
      </c>
      <c r="D47" s="53" t="str">
        <f>IF(B47="","",VLOOKUP(B47,データ!$B$6:$D$132,3,FALSE))</f>
        <v>サザンフィールド</v>
      </c>
      <c r="E47" s="250"/>
      <c r="F47" s="247"/>
      <c r="G47" s="247"/>
      <c r="H47" s="248"/>
      <c r="I47" s="14" t="str">
        <f>IF(J47="","",IF(J47&gt;K47,"○","●"))</f>
        <v>○</v>
      </c>
      <c r="J47" s="10">
        <v>6</v>
      </c>
      <c r="K47" s="6">
        <v>4</v>
      </c>
      <c r="L47" s="14"/>
      <c r="M47" s="246"/>
      <c r="N47" s="247"/>
      <c r="O47" s="247"/>
      <c r="P47" s="248"/>
      <c r="Q47" s="14" t="str">
        <f>IF(R47="","",IF(R47&gt;S47,"○","●"))</f>
        <v>○</v>
      </c>
      <c r="R47" s="10">
        <v>6</v>
      </c>
      <c r="S47" s="6">
        <v>3</v>
      </c>
      <c r="T47" s="14"/>
      <c r="U47" s="10">
        <f>IF(I47="","",COUNTIF(E47:T47,"○"))</f>
        <v>2</v>
      </c>
      <c r="V47" s="6">
        <f>IF(I47="","",COUNTIF(E47:T47,"●"))</f>
        <v>0</v>
      </c>
      <c r="W47" s="240">
        <f>IF(J47="","",(F47+J47+N47+R47)/(F47+G47+J47+K47+N47+O47+R47+S47))*100</f>
        <v>63.1578947368421</v>
      </c>
      <c r="X47" s="241"/>
      <c r="Y47" s="244">
        <f>IF(W47="","",RANK(W47,W47:X50))</f>
        <v>1</v>
      </c>
      <c r="Z47" s="245"/>
      <c r="AB47" s="54">
        <v>29</v>
      </c>
      <c r="AC47" s="52" t="str">
        <f>IF(AB47="","",VLOOKUP(AB47,データ!$B$6:$D$132,2,FALSE))</f>
        <v>石井　智久</v>
      </c>
      <c r="AD47" s="53" t="str">
        <f>IF(AB47="","",VLOOKUP(AB47,データ!$B$6:$D$132,3,FALSE))</f>
        <v>シーガイアＪｒ</v>
      </c>
      <c r="AE47" s="250"/>
      <c r="AF47" s="247"/>
      <c r="AG47" s="247"/>
      <c r="AH47" s="248"/>
      <c r="AI47" s="14" t="str">
        <f>IF(AJ47="","",IF(AJ47&gt;AK47,"○","●"))</f>
        <v>○</v>
      </c>
      <c r="AJ47" s="10">
        <v>6</v>
      </c>
      <c r="AK47" s="6">
        <v>1</v>
      </c>
      <c r="AL47" s="14"/>
      <c r="AM47" s="246"/>
      <c r="AN47" s="247"/>
      <c r="AO47" s="247"/>
      <c r="AP47" s="248"/>
      <c r="AQ47" s="14" t="str">
        <f>IF(AR47="","",IF(AR47&gt;AS47,"○","●"))</f>
        <v>○</v>
      </c>
      <c r="AR47" s="10">
        <v>6</v>
      </c>
      <c r="AS47" s="6">
        <v>1</v>
      </c>
      <c r="AT47" s="14"/>
      <c r="AU47" s="10">
        <f>IF(AI47="","",COUNTIF(AE47:AT47,"○"))</f>
        <v>2</v>
      </c>
      <c r="AV47" s="6">
        <f>IF(AI47="","",COUNTIF(AE47:AT47,"●"))</f>
        <v>0</v>
      </c>
      <c r="AW47" s="240">
        <f>IF(AJ47="","",(AF47+AJ47+AN47+AR47)/(AF47+AG47+AJ47+AK47+AN47+AO47+AR47+AS47))*100</f>
        <v>85.71428571428571</v>
      </c>
      <c r="AX47" s="241"/>
      <c r="AY47" s="244">
        <f>IF(AW47="","",RANK(AW47,AW47:AX50))</f>
        <v>1</v>
      </c>
      <c r="AZ47" s="245"/>
    </row>
    <row r="48" spans="2:52" ht="20.25" customHeight="1">
      <c r="B48" s="54">
        <v>31</v>
      </c>
      <c r="C48" s="52" t="str">
        <f>IF(B48="","",VLOOKUP(B48,データ!$B$6:$D$132,2,FALSE))</f>
        <v>伊東　直哉</v>
      </c>
      <c r="D48" s="53" t="str">
        <f>IF(B48="","",VLOOKUP(B48,データ!$B$6:$D$132,3,FALSE))</f>
        <v>ライジングサンHJC</v>
      </c>
      <c r="E48" s="63" t="str">
        <f>IF(I47="","",IF(I47="○","●","○"))</f>
        <v>●</v>
      </c>
      <c r="F48" s="10">
        <f>IF(K47="","",K47)</f>
        <v>4</v>
      </c>
      <c r="G48" s="6">
        <f>IF(J47="","",J47)</f>
        <v>6</v>
      </c>
      <c r="H48" s="14">
        <f>IF(L47="","",L47)</f>
      </c>
      <c r="I48" s="246"/>
      <c r="J48" s="247"/>
      <c r="K48" s="247"/>
      <c r="L48" s="248"/>
      <c r="M48" s="14" t="str">
        <f>IF(N48="","",IF(N48&gt;O48,"○","●"))</f>
        <v>○</v>
      </c>
      <c r="N48" s="10">
        <v>6</v>
      </c>
      <c r="O48" s="6">
        <v>1</v>
      </c>
      <c r="P48" s="14"/>
      <c r="Q48" s="246"/>
      <c r="R48" s="247"/>
      <c r="S48" s="247"/>
      <c r="T48" s="248"/>
      <c r="U48" s="10">
        <f>IF(E48="","",COUNTIF(E48:T48,"○"))</f>
        <v>1</v>
      </c>
      <c r="V48" s="6">
        <f>IF(E48="","",COUNTIF(E48:T48,"●"))</f>
        <v>1</v>
      </c>
      <c r="W48" s="240">
        <f>IF(F48="","",(F48+N48+R48)/(F48+G48+N48+O48+R48+S48))*100</f>
        <v>58.82352941176471</v>
      </c>
      <c r="X48" s="241"/>
      <c r="Y48" s="244">
        <f>IF(W48="","",RANK(W48,W47:X50))</f>
        <v>2</v>
      </c>
      <c r="Z48" s="245"/>
      <c r="AB48" s="54">
        <v>24</v>
      </c>
      <c r="AC48" s="52" t="str">
        <f>IF(AB48="","",VLOOKUP(AB48,データ!$B$6:$D$132,2,FALSE))</f>
        <v>山口　健護</v>
      </c>
      <c r="AD48" s="53" t="str">
        <f>IF(AB48="","",VLOOKUP(AB48,データ!$B$6:$D$132,3,FALSE))</f>
        <v>サザンフィールド</v>
      </c>
      <c r="AE48" s="63" t="str">
        <f>IF(AI47="","",IF(AI47="○","●","○"))</f>
        <v>●</v>
      </c>
      <c r="AF48" s="10">
        <f>IF(AK47="","",AK47)</f>
        <v>1</v>
      </c>
      <c r="AG48" s="6">
        <f>IF(AJ47="","",AJ47)</f>
        <v>6</v>
      </c>
      <c r="AH48" s="14">
        <f>IF(AL47="","",AL47)</f>
      </c>
      <c r="AI48" s="246"/>
      <c r="AJ48" s="247"/>
      <c r="AK48" s="247"/>
      <c r="AL48" s="248"/>
      <c r="AM48" s="14" t="str">
        <f>IF(AN48="","",IF(AN48&gt;AO48,"○","●"))</f>
        <v>●</v>
      </c>
      <c r="AN48" s="10">
        <v>1</v>
      </c>
      <c r="AO48" s="6">
        <v>6</v>
      </c>
      <c r="AP48" s="14"/>
      <c r="AQ48" s="246"/>
      <c r="AR48" s="247"/>
      <c r="AS48" s="247"/>
      <c r="AT48" s="248"/>
      <c r="AU48" s="10">
        <f>IF(AE48="","",COUNTIF(AE48:AT48,"○"))</f>
        <v>0</v>
      </c>
      <c r="AV48" s="6">
        <f>IF(AE48="","",COUNTIF(AE48:AT48,"●"))</f>
        <v>2</v>
      </c>
      <c r="AW48" s="240">
        <f>IF(AF48="","",(AF48+AN48+AR48)/(AF48+AG48+AN48+AO48+AR48+AS48))*100</f>
        <v>14.285714285714285</v>
      </c>
      <c r="AX48" s="241"/>
      <c r="AY48" s="244">
        <f>IF(AW48="","",RANK(AW48,AW47:AX50))</f>
        <v>3</v>
      </c>
      <c r="AZ48" s="245"/>
    </row>
    <row r="49" spans="2:52" ht="20.25" customHeight="1">
      <c r="B49" s="54">
        <v>32</v>
      </c>
      <c r="C49" s="20" t="str">
        <f>IF(B49="","",VLOOKUP(B49,データ!$B$6:$D$132,2,FALSE))</f>
        <v>田村　隆樹</v>
      </c>
      <c r="D49" s="53" t="str">
        <f>IF(B49="","",VLOOKUP(B49,データ!$B$6:$D$132,3,FALSE))</f>
        <v>シーガイアＪｒ</v>
      </c>
      <c r="E49" s="236"/>
      <c r="F49" s="237"/>
      <c r="G49" s="237"/>
      <c r="H49" s="238"/>
      <c r="I49" s="56" t="str">
        <f>IF(M48="","",IF(M48="○","●","○"))</f>
        <v>●</v>
      </c>
      <c r="J49" s="51">
        <f>IF(O48="","",O48)</f>
        <v>1</v>
      </c>
      <c r="K49" s="50">
        <f>IF(N48="","",N48)</f>
        <v>6</v>
      </c>
      <c r="L49" s="14">
        <f>IF(P48="","",P48)</f>
      </c>
      <c r="M49" s="246"/>
      <c r="N49" s="247"/>
      <c r="O49" s="247"/>
      <c r="P49" s="248"/>
      <c r="Q49" s="14" t="str">
        <f>IF(R49="","",IF(R49&gt;S49,"○","●"))</f>
        <v>○</v>
      </c>
      <c r="R49" s="10">
        <v>6</v>
      </c>
      <c r="S49" s="6">
        <v>3</v>
      </c>
      <c r="T49" s="14"/>
      <c r="U49" s="10">
        <f>IF(I49="","",COUNTIF(E49:T49,"○"))</f>
        <v>1</v>
      </c>
      <c r="V49" s="6">
        <f>IF(I49="","",COUNTIF(E49:T49,"●"))</f>
        <v>1</v>
      </c>
      <c r="W49" s="240">
        <f>IF(J49="","",(J49+R49)/(J49+K49+R49+S49))*100</f>
        <v>43.75</v>
      </c>
      <c r="X49" s="241"/>
      <c r="Y49" s="244">
        <f>IF(W49="","",RANK(W49,W47:X50))</f>
        <v>3</v>
      </c>
      <c r="Z49" s="245"/>
      <c r="AB49" s="54">
        <v>23</v>
      </c>
      <c r="AC49" s="20" t="str">
        <f>IF(AB49="","",VLOOKUP(AB49,データ!$B$6:$D$132,2,FALSE))</f>
        <v>川俣　俊太郎</v>
      </c>
      <c r="AD49" s="53" t="str">
        <f>IF(AB49="","",VLOOKUP(AB49,データ!$B$6:$D$132,3,FALSE))</f>
        <v>ﾁｰﾑﾐﾘｵﾝ</v>
      </c>
      <c r="AE49" s="236"/>
      <c r="AF49" s="237"/>
      <c r="AG49" s="237"/>
      <c r="AH49" s="238"/>
      <c r="AI49" s="56" t="str">
        <f>IF(AM48="","",IF(AM48="○","●","○"))</f>
        <v>○</v>
      </c>
      <c r="AJ49" s="51">
        <f>IF(AO48="","",AO48)</f>
        <v>6</v>
      </c>
      <c r="AK49" s="50">
        <f>IF(AN48="","",AN48)</f>
        <v>1</v>
      </c>
      <c r="AL49" s="14">
        <f>IF(AP48="","",AP48)</f>
      </c>
      <c r="AM49" s="246"/>
      <c r="AN49" s="247"/>
      <c r="AO49" s="247"/>
      <c r="AP49" s="248"/>
      <c r="AQ49" s="14" t="str">
        <f>IF(AR49="","",IF(AR49&gt;AS49,"○","●"))</f>
        <v>○</v>
      </c>
      <c r="AR49" s="10">
        <v>6</v>
      </c>
      <c r="AS49" s="6">
        <v>1</v>
      </c>
      <c r="AT49" s="14"/>
      <c r="AU49" s="10">
        <f>IF(AI49="","",COUNTIF(AE49:AT49,"○"))</f>
        <v>2</v>
      </c>
      <c r="AV49" s="6">
        <f>IF(AI49="","",COUNTIF(AE49:AT49,"●"))</f>
        <v>0</v>
      </c>
      <c r="AW49" s="240">
        <f>IF(AJ49="","",(AJ49+AR49)/(AJ49+AK49+AR49+AS49))*100</f>
        <v>85.71428571428571</v>
      </c>
      <c r="AX49" s="241"/>
      <c r="AY49" s="244">
        <f>IF(AW49="","",RANK(AW49,AW47:AX50))</f>
        <v>1</v>
      </c>
      <c r="AZ49" s="245"/>
    </row>
    <row r="50" spans="2:52" ht="20.25" customHeight="1">
      <c r="B50" s="54">
        <v>28</v>
      </c>
      <c r="C50" s="53" t="str">
        <f>IF(B50="","",VLOOKUP(B50,データ!$B$6:$D$132,2,FALSE))</f>
        <v>西ノ村　尚也</v>
      </c>
      <c r="D50" s="53" t="str">
        <f>IF(B50="","",VLOOKUP(B50,データ!$B$6:$D$132,3,FALSE))</f>
        <v>サザンフィールド</v>
      </c>
      <c r="E50" s="49" t="str">
        <f>IF(Q47="","",IF(Q47="○","●","○"))</f>
        <v>●</v>
      </c>
      <c r="F50" s="51">
        <f>IF(S47="","",S47)</f>
        <v>3</v>
      </c>
      <c r="G50" s="50">
        <f>IF(R47="","",R47)</f>
        <v>6</v>
      </c>
      <c r="H50" s="56">
        <f>IF(T47="","",T47)</f>
      </c>
      <c r="I50" s="239"/>
      <c r="J50" s="237"/>
      <c r="K50" s="237"/>
      <c r="L50" s="238"/>
      <c r="M50" s="56" t="str">
        <f>IF(Q49="","",IF(Q49="○","●","○"))</f>
        <v>●</v>
      </c>
      <c r="N50" s="51">
        <f>IF(S49="","",S49)</f>
        <v>3</v>
      </c>
      <c r="O50" s="50">
        <f>IF(R49="","",R49)</f>
        <v>6</v>
      </c>
      <c r="P50" s="56">
        <f>IF(T49="","",T49)</f>
      </c>
      <c r="Q50" s="239"/>
      <c r="R50" s="237"/>
      <c r="S50" s="237"/>
      <c r="T50" s="238"/>
      <c r="U50" s="51">
        <f>IF(E50="","",COUNTIF(E50:T50,"○"))</f>
        <v>0</v>
      </c>
      <c r="V50" s="50">
        <f>IF(E50="","",COUNTIF(E50:T50,"●"))</f>
        <v>2</v>
      </c>
      <c r="W50" s="240">
        <f>IF(F50="","",(F50+N50)/(F50+G50+N50+O50))*100</f>
        <v>33.33333333333333</v>
      </c>
      <c r="X50" s="241"/>
      <c r="Y50" s="242">
        <f>IF(W50="","",RANK(W50,W47:X50))</f>
        <v>4</v>
      </c>
      <c r="Z50" s="243"/>
      <c r="AB50" s="54">
        <v>33</v>
      </c>
      <c r="AC50" s="53" t="str">
        <f>IF(AB50="","",VLOOKUP(AB50,データ!$B$6:$D$132,2,FALSE))</f>
        <v>松下　風太</v>
      </c>
      <c r="AD50" s="53" t="str">
        <f>IF(AB50="","",VLOOKUP(AB50,データ!$B$6:$D$132,3,FALSE))</f>
        <v>清武Jr</v>
      </c>
      <c r="AE50" s="49" t="str">
        <f>IF(AQ47="","",IF(AQ47="○","●","○"))</f>
        <v>●</v>
      </c>
      <c r="AF50" s="51">
        <f>IF(AS47="","",AS47)</f>
        <v>1</v>
      </c>
      <c r="AG50" s="50">
        <f>IF(AR47="","",AR47)</f>
        <v>6</v>
      </c>
      <c r="AH50" s="56">
        <f>IF(AT47="","",AT47)</f>
      </c>
      <c r="AI50" s="239"/>
      <c r="AJ50" s="237"/>
      <c r="AK50" s="237"/>
      <c r="AL50" s="238"/>
      <c r="AM50" s="56" t="str">
        <f>IF(AQ49="","",IF(AQ49="○","●","○"))</f>
        <v>●</v>
      </c>
      <c r="AN50" s="51">
        <f>IF(AS49="","",AS49)</f>
        <v>1</v>
      </c>
      <c r="AO50" s="50">
        <f>IF(AR49="","",AR49)</f>
        <v>6</v>
      </c>
      <c r="AP50" s="56">
        <f>IF(AT49="","",AT49)</f>
      </c>
      <c r="AQ50" s="239"/>
      <c r="AR50" s="237"/>
      <c r="AS50" s="237"/>
      <c r="AT50" s="238"/>
      <c r="AU50" s="51">
        <f>IF(AE50="","",COUNTIF(AE50:AT50,"○"))</f>
        <v>0</v>
      </c>
      <c r="AV50" s="50">
        <f>IF(AE50="","",COUNTIF(AE50:AT50,"●"))</f>
        <v>2</v>
      </c>
      <c r="AW50" s="240">
        <f>IF(AF50="","",(AF50+AN50)/(AF50+AG50+AN50+AO50))*100</f>
        <v>14.285714285714285</v>
      </c>
      <c r="AX50" s="241"/>
      <c r="AY50" s="242">
        <f>IF(AW50="","",RANK(AW50,AW47:AX50))</f>
        <v>3</v>
      </c>
      <c r="AZ50" s="243"/>
    </row>
    <row r="51" spans="2:24" ht="20.25" customHeight="1">
      <c r="B51" s="61"/>
      <c r="C51" s="3"/>
      <c r="D51" s="3"/>
      <c r="W51" s="188"/>
      <c r="X51" s="188"/>
    </row>
    <row r="52" spans="2:24" ht="20.25" customHeight="1">
      <c r="B52" s="197" t="s">
        <v>455</v>
      </c>
      <c r="C52" s="86"/>
      <c r="D52" s="86"/>
      <c r="E52" s="86"/>
      <c r="F52" s="86"/>
      <c r="G52" s="86"/>
      <c r="H52" s="86"/>
      <c r="I52" s="86"/>
      <c r="J52" s="86"/>
      <c r="K52" s="86"/>
      <c r="L52" s="86"/>
      <c r="M52" s="86"/>
      <c r="N52" s="86"/>
      <c r="W52" s="188"/>
      <c r="X52" s="188"/>
    </row>
    <row r="53" spans="2:26" ht="20.25" customHeight="1">
      <c r="B53" s="56"/>
      <c r="C53" s="51" t="s">
        <v>235</v>
      </c>
      <c r="D53" s="56" t="s">
        <v>15</v>
      </c>
      <c r="E53" s="251" t="str">
        <f>LEFT(C54,3)</f>
        <v>小村　</v>
      </c>
      <c r="F53" s="243"/>
      <c r="G53" s="243"/>
      <c r="H53" s="249"/>
      <c r="I53" s="243" t="str">
        <f>LEFT(C55,3)</f>
        <v>伊東　</v>
      </c>
      <c r="J53" s="243"/>
      <c r="K53" s="243"/>
      <c r="L53" s="249"/>
      <c r="M53" s="249" t="str">
        <f>LEFT(C56,3)</f>
        <v>石井　</v>
      </c>
      <c r="N53" s="249"/>
      <c r="O53" s="249"/>
      <c r="P53" s="249"/>
      <c r="Q53" s="242" t="str">
        <f>LEFT(C57,3)</f>
        <v>川俣　</v>
      </c>
      <c r="R53" s="252"/>
      <c r="S53" s="252"/>
      <c r="T53" s="243"/>
      <c r="U53" s="249" t="s">
        <v>252</v>
      </c>
      <c r="V53" s="249"/>
      <c r="W53" s="242" t="s">
        <v>16</v>
      </c>
      <c r="X53" s="243"/>
      <c r="Y53" s="249" t="s">
        <v>253</v>
      </c>
      <c r="Z53" s="249"/>
    </row>
    <row r="54" spans="2:26" ht="20.25" customHeight="1">
      <c r="B54" s="54">
        <v>26</v>
      </c>
      <c r="C54" s="52" t="str">
        <f>IF(B54="","",VLOOKUP(B54,データ!$B$6:$D$132,2,FALSE))</f>
        <v>小村　拓也</v>
      </c>
      <c r="D54" s="53" t="str">
        <f>IF(B54="","",VLOOKUP(B54,データ!$B$6:$D$132,3,FALSE))</f>
        <v>サザンフィールド</v>
      </c>
      <c r="E54" s="250"/>
      <c r="F54" s="247"/>
      <c r="G54" s="247"/>
      <c r="H54" s="248"/>
      <c r="I54" s="14" t="str">
        <f>IF(J54="","",IF(J54&gt;K54,"○","●"))</f>
        <v>○</v>
      </c>
      <c r="J54" s="10">
        <v>6</v>
      </c>
      <c r="K54" s="6">
        <v>2</v>
      </c>
      <c r="L54" s="14"/>
      <c r="M54" s="14" t="str">
        <f>IF(N54="","",IF(N54&gt;O54,"○","●"))</f>
        <v>●</v>
      </c>
      <c r="N54" s="10">
        <v>0</v>
      </c>
      <c r="O54" s="6">
        <v>6</v>
      </c>
      <c r="P54" s="14"/>
      <c r="Q54" s="14" t="str">
        <f>IF(R54="","",IF(R54&gt;S54,"○","●"))</f>
        <v>○</v>
      </c>
      <c r="R54" s="10">
        <v>6</v>
      </c>
      <c r="S54" s="6">
        <v>2</v>
      </c>
      <c r="T54" s="14"/>
      <c r="U54" s="10">
        <f>IF(I54="","",COUNTIF(E54:T54,"○"))</f>
        <v>2</v>
      </c>
      <c r="V54" s="6">
        <f>IF(I54="","",COUNTIF(E54:T54,"●"))</f>
        <v>1</v>
      </c>
      <c r="W54" s="240">
        <f>IF(J54="","",(F54+J54+N54+R54)/(F54+G54+J54+K54+N54+O54+R54+S54))*100</f>
        <v>54.54545454545454</v>
      </c>
      <c r="X54" s="241"/>
      <c r="Y54" s="244">
        <f>IF(W54="","",RANK(W54,W54:X57))</f>
        <v>2</v>
      </c>
      <c r="Z54" s="245"/>
    </row>
    <row r="55" spans="2:26" ht="20.25" customHeight="1">
      <c r="B55" s="54">
        <v>31</v>
      </c>
      <c r="C55" s="52" t="str">
        <f>IF(B55="","",VLOOKUP(B55,データ!$B$6:$D$132,2,FALSE))</f>
        <v>伊東　直哉</v>
      </c>
      <c r="D55" s="53" t="str">
        <f>IF(B55="","",VLOOKUP(B55,データ!$B$6:$D$132,3,FALSE))</f>
        <v>ライジングサンHJC</v>
      </c>
      <c r="E55" s="63" t="str">
        <f>IF(I54="","",IF(I54="○","●","○"))</f>
        <v>●</v>
      </c>
      <c r="F55" s="10">
        <f>IF(K54="","",K54)</f>
        <v>2</v>
      </c>
      <c r="G55" s="6">
        <f>IF(J54="","",J54)</f>
        <v>6</v>
      </c>
      <c r="H55" s="14">
        <f>IF(L54="","",L54)</f>
      </c>
      <c r="I55" s="246"/>
      <c r="J55" s="247"/>
      <c r="K55" s="247"/>
      <c r="L55" s="248"/>
      <c r="M55" s="14" t="str">
        <f>IF(N55="","",IF(N55&gt;O55,"○","●"))</f>
        <v>●</v>
      </c>
      <c r="N55" s="10">
        <v>1</v>
      </c>
      <c r="O55" s="6">
        <v>6</v>
      </c>
      <c r="P55" s="14"/>
      <c r="Q55" s="14" t="str">
        <f>IF(R55="","",IF(R55&gt;S55,"○","●"))</f>
        <v>●</v>
      </c>
      <c r="R55" s="10">
        <v>1</v>
      </c>
      <c r="S55" s="6">
        <v>6</v>
      </c>
      <c r="T55" s="14"/>
      <c r="U55" s="10">
        <f>IF(E55="","",COUNTIF(E55:T55,"○"))</f>
        <v>0</v>
      </c>
      <c r="V55" s="6">
        <f>IF(E55="","",COUNTIF(E55:T55,"●"))</f>
        <v>3</v>
      </c>
      <c r="W55" s="240">
        <f>IF(F55="","",(F55+N55+R55)/(F55+G55+N55+O55+R55+S55))*100</f>
        <v>18.181818181818183</v>
      </c>
      <c r="X55" s="241"/>
      <c r="Y55" s="244">
        <f>IF(W55="","",RANK(W55,W54:X57))</f>
        <v>4</v>
      </c>
      <c r="Z55" s="245"/>
    </row>
    <row r="56" spans="2:26" ht="20.25" customHeight="1">
      <c r="B56" s="54">
        <v>29</v>
      </c>
      <c r="C56" s="20" t="str">
        <f>IF(B56="","",VLOOKUP(B56,データ!$B$6:$D$132,2,FALSE))</f>
        <v>石井　智久</v>
      </c>
      <c r="D56" s="53" t="str">
        <f>IF(B56="","",VLOOKUP(B56,データ!$B$6:$D$132,3,FALSE))</f>
        <v>シーガイアＪｒ</v>
      </c>
      <c r="E56" s="63" t="str">
        <f>IF(M54="","",IF(M54="○","●","○"))</f>
        <v>○</v>
      </c>
      <c r="F56" s="51">
        <f>IF(O54="","",O54)</f>
        <v>6</v>
      </c>
      <c r="G56" s="50">
        <f>IF(N54="","",N54)</f>
        <v>0</v>
      </c>
      <c r="H56" s="56">
        <f>IF(P54="","",P54)</f>
      </c>
      <c r="I56" s="56" t="str">
        <f>IF(M55="","",IF(M55="○","●","○"))</f>
        <v>○</v>
      </c>
      <c r="J56" s="51">
        <f>IF(O55="","",O55)</f>
        <v>6</v>
      </c>
      <c r="K56" s="50">
        <f>IF(N55="","",N55)</f>
        <v>1</v>
      </c>
      <c r="L56" s="14">
        <f>IF(P55="","",P55)</f>
      </c>
      <c r="M56" s="239"/>
      <c r="N56" s="237"/>
      <c r="O56" s="237"/>
      <c r="P56" s="238"/>
      <c r="Q56" s="14" t="str">
        <f>IF(R56="","",IF(R56&gt;S56,"○","●"))</f>
        <v>○</v>
      </c>
      <c r="R56" s="10">
        <v>6</v>
      </c>
      <c r="S56" s="6">
        <v>2</v>
      </c>
      <c r="T56" s="14"/>
      <c r="U56" s="10">
        <f>IF(E56="","",COUNTIF(E56:T56,"○"))</f>
        <v>3</v>
      </c>
      <c r="V56" s="6">
        <f>IF(E56="","",COUNTIF(E56:T56,"●"))</f>
        <v>0</v>
      </c>
      <c r="W56" s="240">
        <f>IF(F56="","",(F56+J56+N56+R56)/(F56+G56+J56+K56+N56+O56+R56+S56))*100</f>
        <v>85.71428571428571</v>
      </c>
      <c r="X56" s="241"/>
      <c r="Y56" s="244">
        <f>IF(W56="","",RANK(W56,W54:X57))</f>
        <v>1</v>
      </c>
      <c r="Z56" s="245"/>
    </row>
    <row r="57" spans="2:26" ht="22.5" customHeight="1">
      <c r="B57" s="54">
        <v>23</v>
      </c>
      <c r="C57" s="53" t="str">
        <f>IF(B57="","",VLOOKUP(B57,データ!$B$6:$D$132,2,FALSE))</f>
        <v>川俣　俊太郎</v>
      </c>
      <c r="D57" s="53" t="str">
        <f>IF(B57="","",VLOOKUP(B57,データ!$B$6:$D$132,3,FALSE))</f>
        <v>ﾁｰﾑﾐﾘｵﾝ</v>
      </c>
      <c r="E57" s="49" t="str">
        <f>IF(Q54="","",IF(Q54="○","●","○"))</f>
        <v>●</v>
      </c>
      <c r="F57" s="9">
        <f>IF(S54="","",S54)</f>
        <v>2</v>
      </c>
      <c r="G57" s="8">
        <f>IF(R54="","",R54)</f>
        <v>6</v>
      </c>
      <c r="H57" s="15">
        <f>IF(T54="","",T54)</f>
      </c>
      <c r="I57" s="15" t="str">
        <f>IF(Q55="","",IF(Q55="○","●","○"))</f>
        <v>○</v>
      </c>
      <c r="J57" s="9">
        <f>IF(S55="","",S55)</f>
        <v>6</v>
      </c>
      <c r="K57" s="8">
        <f>IF(R55="","",R55)</f>
        <v>1</v>
      </c>
      <c r="L57" s="56">
        <f>IF(T55="","",T55)</f>
      </c>
      <c r="M57" s="56" t="str">
        <f>IF(Q56="","",IF(Q56="○","●","○"))</f>
        <v>●</v>
      </c>
      <c r="N57" s="51">
        <f>IF(S56="","",S56)</f>
        <v>2</v>
      </c>
      <c r="O57" s="50">
        <f>IF(R56="","",R56)</f>
        <v>6</v>
      </c>
      <c r="P57" s="56">
        <f>IF(T56="","",T56)</f>
      </c>
      <c r="Q57" s="239"/>
      <c r="R57" s="237"/>
      <c r="S57" s="237"/>
      <c r="T57" s="238"/>
      <c r="U57" s="51">
        <f>IF(E57="","",COUNTIF(E57:T57,"○"))</f>
        <v>1</v>
      </c>
      <c r="V57" s="50">
        <f>IF(E57="","",COUNTIF(E57:T57,"●"))</f>
        <v>2</v>
      </c>
      <c r="W57" s="240">
        <f>IF(F57="","",(F57+J57+N57+R57)/(F57+G57+J57+K57+N57+O57+R57+S57))*100</f>
        <v>43.47826086956522</v>
      </c>
      <c r="X57" s="241"/>
      <c r="Y57" s="242">
        <f>IF(W57="","",RANK(W57,W54:X57))</f>
        <v>3</v>
      </c>
      <c r="Z57" s="243"/>
    </row>
    <row r="58" spans="2:52" ht="21" customHeight="1">
      <c r="B58" s="61"/>
      <c r="C58" s="3"/>
      <c r="D58" s="3"/>
      <c r="W58" s="188"/>
      <c r="X58" s="188"/>
      <c r="AZ58" s="208" t="s">
        <v>469</v>
      </c>
    </row>
    <row r="60" spans="2:13" s="86" customFormat="1" ht="21">
      <c r="B60" s="197" t="s">
        <v>464</v>
      </c>
      <c r="E60" s="198"/>
      <c r="F60" s="199"/>
      <c r="G60" s="199"/>
      <c r="H60" s="199"/>
      <c r="I60" s="199"/>
      <c r="J60" s="225" t="s">
        <v>489</v>
      </c>
      <c r="K60" s="199"/>
      <c r="L60" s="199"/>
      <c r="M60" s="199"/>
    </row>
    <row r="61" spans="2:48" ht="22.5" customHeight="1">
      <c r="B61" s="56" t="s">
        <v>81</v>
      </c>
      <c r="C61" s="51" t="s">
        <v>235</v>
      </c>
      <c r="D61" s="56" t="s">
        <v>15</v>
      </c>
      <c r="E61" s="251" t="str">
        <f>LEFT(C62,3)</f>
        <v>井上　</v>
      </c>
      <c r="F61" s="243"/>
      <c r="G61" s="243"/>
      <c r="H61" s="249"/>
      <c r="I61" s="243" t="str">
        <f>LEFT(C63,3)</f>
        <v>永田　</v>
      </c>
      <c r="J61" s="243"/>
      <c r="K61" s="243"/>
      <c r="L61" s="249"/>
      <c r="M61" s="249" t="str">
        <f>LEFT(C64,3)</f>
        <v>山口　</v>
      </c>
      <c r="N61" s="249"/>
      <c r="O61" s="249"/>
      <c r="P61" s="249"/>
      <c r="Q61" s="249" t="s">
        <v>252</v>
      </c>
      <c r="R61" s="249"/>
      <c r="S61" s="242" t="s">
        <v>16</v>
      </c>
      <c r="T61" s="243"/>
      <c r="U61" s="249" t="s">
        <v>253</v>
      </c>
      <c r="V61" s="249"/>
      <c r="AB61" s="56" t="s">
        <v>84</v>
      </c>
      <c r="AC61" s="51" t="s">
        <v>235</v>
      </c>
      <c r="AD61" s="56" t="s">
        <v>15</v>
      </c>
      <c r="AE61" s="251" t="str">
        <f>LEFT(AC62,3)</f>
        <v>伊藤　</v>
      </c>
      <c r="AF61" s="243"/>
      <c r="AG61" s="243"/>
      <c r="AH61" s="249"/>
      <c r="AI61" s="243" t="str">
        <f>LEFT(AC63,3)</f>
        <v>原口　</v>
      </c>
      <c r="AJ61" s="243"/>
      <c r="AK61" s="243"/>
      <c r="AL61" s="249"/>
      <c r="AM61" s="249" t="str">
        <f>LEFT(AC64,3)</f>
        <v>内田　</v>
      </c>
      <c r="AN61" s="249"/>
      <c r="AO61" s="249"/>
      <c r="AP61" s="249"/>
      <c r="AQ61" s="249" t="s">
        <v>252</v>
      </c>
      <c r="AR61" s="249"/>
      <c r="AS61" s="242" t="s">
        <v>16</v>
      </c>
      <c r="AT61" s="243"/>
      <c r="AU61" s="249" t="s">
        <v>253</v>
      </c>
      <c r="AV61" s="249"/>
    </row>
    <row r="62" spans="2:48" ht="22.5" customHeight="1">
      <c r="B62" s="54">
        <v>34</v>
      </c>
      <c r="C62" s="52" t="str">
        <f>IF(B62="","",VLOOKUP(B62,データ!$B$6:$D$132,2,FALSE))</f>
        <v>井上　敬博</v>
      </c>
      <c r="D62" s="53" t="str">
        <f>IF(B62="","",VLOOKUP(B62,データ!$B$6:$D$132,3,FALSE))</f>
        <v>ライジングサンHJC</v>
      </c>
      <c r="E62" s="227"/>
      <c r="F62" s="237"/>
      <c r="G62" s="237"/>
      <c r="H62" s="238"/>
      <c r="I62" s="55" t="str">
        <f>IF(J62="","",IF(J62&gt;K62,"○","●"))</f>
        <v>○</v>
      </c>
      <c r="J62" s="10">
        <v>6</v>
      </c>
      <c r="K62" s="6">
        <v>0</v>
      </c>
      <c r="L62" s="6"/>
      <c r="M62" s="55" t="str">
        <f>IF(N62="","",IF(N62&gt;O62,"○","●"))</f>
        <v>○</v>
      </c>
      <c r="N62" s="10">
        <v>6</v>
      </c>
      <c r="O62" s="6">
        <v>0</v>
      </c>
      <c r="P62" s="6"/>
      <c r="Q62" s="51">
        <f>IF(I62="","",COUNTIF(E62:P62,"○"))</f>
        <v>2</v>
      </c>
      <c r="R62" s="50">
        <f>IF(I62="","",COUNTIF(E62:P62,"●"))</f>
        <v>0</v>
      </c>
      <c r="S62" s="240">
        <f>IF(J62="","",(F62+J62+N62)/(F62+G62+J62+K62+N62+O62))*100</f>
        <v>100</v>
      </c>
      <c r="T62" s="226"/>
      <c r="U62" s="242">
        <f>IF(S62="","",RANK(S62,S62:T64))</f>
        <v>1</v>
      </c>
      <c r="V62" s="243"/>
      <c r="AB62" s="54">
        <f>B64+1</f>
        <v>37</v>
      </c>
      <c r="AC62" s="52" t="str">
        <f>IF(AB62="","",VLOOKUP(AB62,データ!$B$6:$D$132,2,FALSE))</f>
        <v>伊藤　孝史郎</v>
      </c>
      <c r="AD62" s="53" t="str">
        <f>IF(AB62="","",VLOOKUP(AB62,データ!$B$6:$D$132,3,FALSE))</f>
        <v>サザンフィールド</v>
      </c>
      <c r="AE62" s="227"/>
      <c r="AF62" s="237"/>
      <c r="AG62" s="237"/>
      <c r="AH62" s="238"/>
      <c r="AI62" s="55" t="str">
        <f>IF(AJ62="","",IF(AJ62&gt;AK62,"○","●"))</f>
        <v>○</v>
      </c>
      <c r="AJ62" s="10">
        <v>6</v>
      </c>
      <c r="AK62" s="6">
        <v>1</v>
      </c>
      <c r="AL62" s="6"/>
      <c r="AM62" s="55" t="str">
        <f>IF(AN62="","",IF(AN62&gt;AO62,"○","●"))</f>
        <v>●</v>
      </c>
      <c r="AN62" s="10">
        <v>4</v>
      </c>
      <c r="AO62" s="6">
        <v>6</v>
      </c>
      <c r="AP62" s="6"/>
      <c r="AQ62" s="51">
        <f>IF(AI62="","",COUNTIF(AE62:AP62,"○"))</f>
        <v>1</v>
      </c>
      <c r="AR62" s="50">
        <f>IF(AI62="","",COUNTIF(AE62:AP62,"●"))</f>
        <v>1</v>
      </c>
      <c r="AS62" s="240">
        <f>IF(AJ62="","",(AF62+AJ62+AN62)/(AF62+AG62+AJ62+AK62+AN62+AO62))*100</f>
        <v>58.82352941176471</v>
      </c>
      <c r="AT62" s="226"/>
      <c r="AU62" s="242">
        <f>IF(AS62="","",RANK(AS62,AS62:AT64))</f>
        <v>2</v>
      </c>
      <c r="AV62" s="243"/>
    </row>
    <row r="63" spans="2:48" ht="22.5" customHeight="1">
      <c r="B63" s="54">
        <v>35</v>
      </c>
      <c r="C63" s="52" t="str">
        <f>IF(B63="","",VLOOKUP(B63,データ!$B$6:$D$132,2,FALSE))</f>
        <v>永田　和大</v>
      </c>
      <c r="D63" s="53" t="str">
        <f>IF(B63="","",VLOOKUP(B63,データ!$B$6:$D$132,3,FALSE))</f>
        <v>ﾁｰﾑﾐﾘｵﾝ</v>
      </c>
      <c r="E63" s="58" t="str">
        <f>IF(I62="","",IF(I62="○","●","○"))</f>
        <v>●</v>
      </c>
      <c r="F63" s="51">
        <f>IF(K62="","",K62)</f>
        <v>0</v>
      </c>
      <c r="G63" s="50">
        <f>IF(J62="","",J62)</f>
        <v>6</v>
      </c>
      <c r="H63" s="48">
        <f>IF(L62="","",L62)</f>
      </c>
      <c r="I63" s="239"/>
      <c r="J63" s="237"/>
      <c r="K63" s="237"/>
      <c r="L63" s="238"/>
      <c r="M63" s="59" t="str">
        <f>IF(N63="","",IF(N63&gt;O63,"○","●"))</f>
        <v>○</v>
      </c>
      <c r="N63" s="51">
        <v>6</v>
      </c>
      <c r="O63" s="50">
        <v>0</v>
      </c>
      <c r="P63" s="50"/>
      <c r="Q63" s="51">
        <f>IF(E63="","",COUNTIF(E63:P63,"○"))</f>
        <v>1</v>
      </c>
      <c r="R63" s="50">
        <f>IF(E63="","",COUNTIF(E63:P63,"●"))</f>
        <v>1</v>
      </c>
      <c r="S63" s="240">
        <f>IF(F63="","",(F63+J63+N63)/(F63+G63+J63+K63+N63+O63))*100</f>
        <v>50</v>
      </c>
      <c r="T63" s="226"/>
      <c r="U63" s="242">
        <f>IF(S63="","",RANK(S63,S62:T64))</f>
        <v>2</v>
      </c>
      <c r="V63" s="243"/>
      <c r="AB63" s="54">
        <f>AB62+1</f>
        <v>38</v>
      </c>
      <c r="AC63" s="52" t="str">
        <f>IF(AB63="","",VLOOKUP(AB63,データ!$B$6:$D$132,2,FALSE))</f>
        <v>原口　祐一</v>
      </c>
      <c r="AD63" s="53" t="str">
        <f>IF(AB63="","",VLOOKUP(AB63,データ!$B$6:$D$132,3,FALSE))</f>
        <v>イワキリＪｒ</v>
      </c>
      <c r="AE63" s="58" t="str">
        <f>IF(AI62="","",IF(AI62="○","●","○"))</f>
        <v>●</v>
      </c>
      <c r="AF63" s="51">
        <f>IF(AK62="","",AK62)</f>
        <v>1</v>
      </c>
      <c r="AG63" s="50">
        <f>IF(AJ62="","",AJ62)</f>
        <v>6</v>
      </c>
      <c r="AH63" s="48">
        <f>IF(AL62="","",AL62)</f>
      </c>
      <c r="AI63" s="239"/>
      <c r="AJ63" s="237"/>
      <c r="AK63" s="237"/>
      <c r="AL63" s="238"/>
      <c r="AM63" s="59" t="str">
        <f>IF(AN63="","",IF(AN63&gt;AO63,"○","●"))</f>
        <v>●</v>
      </c>
      <c r="AN63" s="51">
        <v>3</v>
      </c>
      <c r="AO63" s="50">
        <v>6</v>
      </c>
      <c r="AP63" s="50"/>
      <c r="AQ63" s="51">
        <f>IF(AE63="","",COUNTIF(AE63:AP63,"○"))</f>
        <v>0</v>
      </c>
      <c r="AR63" s="50">
        <f>IF(AE63="","",COUNTIF(AE63:AP63,"●"))</f>
        <v>2</v>
      </c>
      <c r="AS63" s="240">
        <f>IF(AF63="","",(AF63+AJ63+AN63)/(AF63+AG63+AJ63+AK63+AN63+AO63))*100</f>
        <v>25</v>
      </c>
      <c r="AT63" s="226"/>
      <c r="AU63" s="242">
        <f>IF(AS63="","",RANK(AS63,AS62:AT64))</f>
        <v>3</v>
      </c>
      <c r="AV63" s="243"/>
    </row>
    <row r="64" spans="2:48" ht="22.5" customHeight="1">
      <c r="B64" s="54">
        <v>36</v>
      </c>
      <c r="C64" s="20" t="str">
        <f>IF(B64="","",VLOOKUP(B64,データ!$B$6:$D$132,2,FALSE))</f>
        <v>山口　翔太</v>
      </c>
      <c r="D64" s="53" t="str">
        <f>IF(B64="","",VLOOKUP(B64,データ!$B$6:$D$132,3,FALSE))</f>
        <v>清武Jr</v>
      </c>
      <c r="E64" s="58" t="str">
        <f>IF(M62="","",IF(M62="○","●","○"))</f>
        <v>●</v>
      </c>
      <c r="F64" s="51">
        <f>IF(O62="","",O62)</f>
        <v>0</v>
      </c>
      <c r="G64" s="50">
        <f>IF(N62="","",N62)</f>
        <v>6</v>
      </c>
      <c r="H64" s="48">
        <f>IF(P62="","",P62)</f>
      </c>
      <c r="I64" s="60" t="str">
        <f>IF(M63="","",IF(M63="○","●","○"))</f>
        <v>●</v>
      </c>
      <c r="J64" s="51">
        <f>IF(O63="","",O63)</f>
        <v>0</v>
      </c>
      <c r="K64" s="50">
        <f>IF(N63="","",N63)</f>
        <v>6</v>
      </c>
      <c r="L64" s="48">
        <f>IF(P63="","",P63)</f>
      </c>
      <c r="M64" s="239"/>
      <c r="N64" s="237"/>
      <c r="O64" s="237"/>
      <c r="P64" s="238"/>
      <c r="Q64" s="51">
        <f>IF(E64="","",COUNTIF(E64:P64,"○"))</f>
        <v>0</v>
      </c>
      <c r="R64" s="50">
        <f>IF(E64="","",COUNTIF(E64:P64,"●"))</f>
        <v>2</v>
      </c>
      <c r="S64" s="240">
        <f>IF(F64="","",(F64+J64+N64)/(F64+G64+J64+K64+N64+O64))*100</f>
        <v>0</v>
      </c>
      <c r="T64" s="226"/>
      <c r="U64" s="242">
        <f>IF(S64="","",RANK(S64,S62:T64))</f>
        <v>3</v>
      </c>
      <c r="V64" s="243"/>
      <c r="AB64" s="54">
        <f>AB63+1</f>
        <v>39</v>
      </c>
      <c r="AC64" s="20" t="str">
        <f>IF(AB64="","",VLOOKUP(AB64,データ!$B$6:$D$132,2,FALSE))</f>
        <v>内田　翔</v>
      </c>
      <c r="AD64" s="53" t="str">
        <f>IF(AB64="","",VLOOKUP(AB64,データ!$B$6:$D$132,3,FALSE))</f>
        <v>ﾁｰﾑﾐﾘｵﾝ</v>
      </c>
      <c r="AE64" s="58" t="str">
        <f>IF(AM62="","",IF(AM62="○","●","○"))</f>
        <v>○</v>
      </c>
      <c r="AF64" s="51">
        <f>IF(AO62="","",AO62)</f>
        <v>6</v>
      </c>
      <c r="AG64" s="50">
        <f>IF(AN62="","",AN62)</f>
        <v>4</v>
      </c>
      <c r="AH64" s="48">
        <f>IF(AP62="","",AP62)</f>
      </c>
      <c r="AI64" s="60" t="str">
        <f>IF(AM63="","",IF(AM63="○","●","○"))</f>
        <v>○</v>
      </c>
      <c r="AJ64" s="51">
        <f>IF(AO63="","",AO63)</f>
        <v>6</v>
      </c>
      <c r="AK64" s="50">
        <f>IF(AN63="","",AN63)</f>
        <v>3</v>
      </c>
      <c r="AL64" s="48">
        <f>IF(AP63="","",AP63)</f>
      </c>
      <c r="AM64" s="239"/>
      <c r="AN64" s="237"/>
      <c r="AO64" s="237"/>
      <c r="AP64" s="238"/>
      <c r="AQ64" s="51">
        <f>IF(AE64="","",COUNTIF(AE64:AP64,"○"))</f>
        <v>2</v>
      </c>
      <c r="AR64" s="50">
        <f>IF(AE64="","",COUNTIF(AE64:AP64,"●"))</f>
        <v>0</v>
      </c>
      <c r="AS64" s="240">
        <f>IF(AF64="","",(AF64+AJ64+AN64)/(AF64+AG64+AJ64+AK64+AN64+AO64))*100</f>
        <v>63.1578947368421</v>
      </c>
      <c r="AT64" s="226"/>
      <c r="AU64" s="242">
        <f>IF(AS64="","",RANK(AS64,AS62:AT64))</f>
        <v>1</v>
      </c>
      <c r="AV64" s="243"/>
    </row>
    <row r="65" ht="6.75" customHeight="1">
      <c r="P65" s="3"/>
    </row>
    <row r="66" spans="2:22" ht="22.5" customHeight="1">
      <c r="B66" s="56" t="s">
        <v>82</v>
      </c>
      <c r="C66" s="51" t="s">
        <v>235</v>
      </c>
      <c r="D66" s="56" t="s">
        <v>15</v>
      </c>
      <c r="E66" s="251" t="str">
        <f>LEFT(C67,3)</f>
        <v>高橋　</v>
      </c>
      <c r="F66" s="243"/>
      <c r="G66" s="243"/>
      <c r="H66" s="249"/>
      <c r="I66" s="243" t="str">
        <f>LEFT(C68,3)</f>
        <v>吉田　</v>
      </c>
      <c r="J66" s="243"/>
      <c r="K66" s="243"/>
      <c r="L66" s="249"/>
      <c r="M66" s="249" t="str">
        <f>LEFT(C69,3)</f>
        <v>染矢　</v>
      </c>
      <c r="N66" s="249"/>
      <c r="O66" s="249"/>
      <c r="P66" s="249"/>
      <c r="Q66" s="249" t="s">
        <v>252</v>
      </c>
      <c r="R66" s="249"/>
      <c r="S66" s="242" t="s">
        <v>16</v>
      </c>
      <c r="T66" s="243"/>
      <c r="U66" s="249" t="s">
        <v>253</v>
      </c>
      <c r="V66" s="249"/>
    </row>
    <row r="67" spans="2:22" ht="22.5" customHeight="1">
      <c r="B67" s="54">
        <f>AB64+1</f>
        <v>40</v>
      </c>
      <c r="C67" s="52" t="str">
        <f>IF(B67="","",VLOOKUP(B67,データ!$B$6:$D$132,2,FALSE))</f>
        <v>高橋　翼</v>
      </c>
      <c r="D67" s="53" t="str">
        <f>IF(B67="","",VLOOKUP(B67,データ!$B$6:$D$132,3,FALSE))</f>
        <v>イワキリＪｒ</v>
      </c>
      <c r="E67" s="227"/>
      <c r="F67" s="237"/>
      <c r="G67" s="237"/>
      <c r="H67" s="238"/>
      <c r="I67" s="55" t="str">
        <f>IF(J67="","",IF(J67&gt;K67,"○","●"))</f>
        <v>○</v>
      </c>
      <c r="J67" s="10">
        <v>6</v>
      </c>
      <c r="K67" s="6">
        <v>3</v>
      </c>
      <c r="L67" s="6"/>
      <c r="M67" s="55" t="str">
        <f>IF(N67="","",IF(N67&gt;O67,"○","●"))</f>
        <v>●</v>
      </c>
      <c r="N67" s="10">
        <v>2</v>
      </c>
      <c r="O67" s="6">
        <v>6</v>
      </c>
      <c r="P67" s="6"/>
      <c r="Q67" s="51">
        <f>IF(I67="","",COUNTIF(E67:P67,"○"))</f>
        <v>1</v>
      </c>
      <c r="R67" s="50">
        <f>IF(I67="","",COUNTIF(E67:P67,"●"))</f>
        <v>1</v>
      </c>
      <c r="S67" s="240">
        <f>IF(J67="","",(F67+J67+N67)/(F67+G67+J67+K67+N67+O67))*100</f>
        <v>47.05882352941176</v>
      </c>
      <c r="T67" s="226"/>
      <c r="U67" s="242">
        <f>IF(S67="","",RANK(S67,S67:T69))</f>
        <v>2</v>
      </c>
      <c r="V67" s="243"/>
    </row>
    <row r="68" spans="2:22" ht="22.5" customHeight="1">
      <c r="B68" s="54">
        <f>B67+1</f>
        <v>41</v>
      </c>
      <c r="C68" s="52" t="str">
        <f>IF(B68="","",VLOOKUP(B68,データ!$B$6:$D$132,2,FALSE))</f>
        <v>吉田　凌樹</v>
      </c>
      <c r="D68" s="53" t="str">
        <f>IF(B68="","",VLOOKUP(B68,データ!$B$6:$D$132,3,FALSE))</f>
        <v>シーガイアＪｒ</v>
      </c>
      <c r="E68" s="58" t="str">
        <f>IF(I67="","",IF(I67="○","●","○"))</f>
        <v>●</v>
      </c>
      <c r="F68" s="51">
        <f>IF(K67="","",K67)</f>
        <v>3</v>
      </c>
      <c r="G68" s="50">
        <f>IF(J67="","",J67)</f>
        <v>6</v>
      </c>
      <c r="H68" s="48">
        <f>IF(L67="","",L67)</f>
      </c>
      <c r="I68" s="239"/>
      <c r="J68" s="237"/>
      <c r="K68" s="237"/>
      <c r="L68" s="238"/>
      <c r="M68" s="59" t="str">
        <f>IF(N68="","",IF(N68&gt;O68,"○","●"))</f>
        <v>●</v>
      </c>
      <c r="N68" s="51">
        <v>1</v>
      </c>
      <c r="O68" s="50">
        <v>6</v>
      </c>
      <c r="P68" s="50"/>
      <c r="Q68" s="51">
        <f>IF(E68="","",COUNTIF(E68:P68,"○"))</f>
        <v>0</v>
      </c>
      <c r="R68" s="50">
        <f>IF(E68="","",COUNTIF(E68:P68,"●"))</f>
        <v>2</v>
      </c>
      <c r="S68" s="240">
        <f>IF(F68="","",(F68+J68+N68)/(F68+G68+J68+K68+N68+O68))*100</f>
        <v>25</v>
      </c>
      <c r="T68" s="226"/>
      <c r="U68" s="242">
        <f>IF(S68="","",RANK(S68,S67:T69))</f>
        <v>3</v>
      </c>
      <c r="V68" s="243"/>
    </row>
    <row r="69" spans="2:22" ht="22.5" customHeight="1">
      <c r="B69" s="54">
        <f>B68+1</f>
        <v>42</v>
      </c>
      <c r="C69" s="20" t="str">
        <f>IF(B69="","",VLOOKUP(B69,データ!$B$6:$D$132,2,FALSE))</f>
        <v>染矢　和隆　　 </v>
      </c>
      <c r="D69" s="53" t="str">
        <f>IF(B69="","",VLOOKUP(B69,データ!$B$6:$D$132,3,FALSE))</f>
        <v>ロイヤルＪｒ</v>
      </c>
      <c r="E69" s="58" t="str">
        <f>IF(M67="","",IF(M67="○","●","○"))</f>
        <v>○</v>
      </c>
      <c r="F69" s="51">
        <f>IF(O67="","",O67)</f>
        <v>6</v>
      </c>
      <c r="G69" s="50">
        <f>IF(N67="","",N67)</f>
        <v>2</v>
      </c>
      <c r="H69" s="48">
        <f>IF(P67="","",P67)</f>
      </c>
      <c r="I69" s="60" t="str">
        <f>IF(M68="","",IF(M68="○","●","○"))</f>
        <v>○</v>
      </c>
      <c r="J69" s="51">
        <f>IF(O68="","",O68)</f>
        <v>6</v>
      </c>
      <c r="K69" s="50">
        <f>IF(N68="","",N68)</f>
        <v>1</v>
      </c>
      <c r="L69" s="48">
        <f>IF(P68="","",P68)</f>
      </c>
      <c r="M69" s="239"/>
      <c r="N69" s="237"/>
      <c r="O69" s="237"/>
      <c r="P69" s="238"/>
      <c r="Q69" s="51">
        <f>IF(E69="","",COUNTIF(E69:P69,"○"))</f>
        <v>2</v>
      </c>
      <c r="R69" s="50">
        <f>IF(E69="","",COUNTIF(E69:P69,"●"))</f>
        <v>0</v>
      </c>
      <c r="S69" s="240">
        <f>IF(F69="","",(F69+J69+N69)/(F69+G69+J69+K69+N69+O69))*100</f>
        <v>80</v>
      </c>
      <c r="T69" s="226"/>
      <c r="U69" s="242">
        <f>IF(S69="","",RANK(S69,S67:T69))</f>
        <v>1</v>
      </c>
      <c r="V69" s="243"/>
    </row>
    <row r="70" spans="15:22" ht="22.5" customHeight="1">
      <c r="O70" s="253"/>
      <c r="P70" s="253"/>
      <c r="Q70" s="253"/>
      <c r="R70" s="253"/>
      <c r="S70" s="253"/>
      <c r="T70" s="254"/>
      <c r="U70" s="253"/>
      <c r="V70" s="253"/>
    </row>
    <row r="71" spans="2:22" s="86" customFormat="1" ht="26.25" customHeight="1">
      <c r="B71" s="197" t="s">
        <v>441</v>
      </c>
      <c r="I71" s="225" t="s">
        <v>488</v>
      </c>
      <c r="O71" s="1"/>
      <c r="P71" s="1"/>
      <c r="Q71" s="1"/>
      <c r="R71" s="1"/>
      <c r="S71" s="47"/>
      <c r="T71" s="258"/>
      <c r="U71" s="259"/>
      <c r="V71" s="259"/>
    </row>
    <row r="72" spans="2:48" ht="22.5" customHeight="1">
      <c r="B72" s="56" t="s">
        <v>490</v>
      </c>
      <c r="C72" s="51" t="s">
        <v>235</v>
      </c>
      <c r="D72" s="56" t="s">
        <v>15</v>
      </c>
      <c r="E72" s="251" t="str">
        <f>LEFT(C73,3)</f>
        <v>井上　</v>
      </c>
      <c r="F72" s="243"/>
      <c r="G72" s="243"/>
      <c r="H72" s="249"/>
      <c r="I72" s="243" t="str">
        <f>LEFT(C74,3)</f>
        <v>高橋　</v>
      </c>
      <c r="J72" s="243"/>
      <c r="K72" s="243"/>
      <c r="L72" s="249"/>
      <c r="M72" s="249" t="str">
        <f>LEFT(C75,3)</f>
        <v>染矢　</v>
      </c>
      <c r="N72" s="249"/>
      <c r="O72" s="249"/>
      <c r="P72" s="249"/>
      <c r="Q72" s="249" t="s">
        <v>252</v>
      </c>
      <c r="R72" s="249"/>
      <c r="S72" s="242" t="s">
        <v>16</v>
      </c>
      <c r="T72" s="243"/>
      <c r="U72" s="249" t="s">
        <v>253</v>
      </c>
      <c r="V72" s="249"/>
      <c r="AB72" s="56" t="s">
        <v>491</v>
      </c>
      <c r="AC72" s="51" t="s">
        <v>235</v>
      </c>
      <c r="AD72" s="56" t="s">
        <v>15</v>
      </c>
      <c r="AE72" s="251" t="str">
        <f>LEFT(AC73,3)</f>
        <v>内田　</v>
      </c>
      <c r="AF72" s="243"/>
      <c r="AG72" s="243"/>
      <c r="AH72" s="249"/>
      <c r="AI72" s="243" t="str">
        <f>LEFT(AC74,3)</f>
        <v>永田　</v>
      </c>
      <c r="AJ72" s="243"/>
      <c r="AK72" s="243"/>
      <c r="AL72" s="249"/>
      <c r="AM72" s="249" t="str">
        <f>LEFT(AC75,3)</f>
        <v>伊藤　</v>
      </c>
      <c r="AN72" s="249"/>
      <c r="AO72" s="249"/>
      <c r="AP72" s="249"/>
      <c r="AQ72" s="249" t="s">
        <v>252</v>
      </c>
      <c r="AR72" s="249"/>
      <c r="AS72" s="242" t="s">
        <v>16</v>
      </c>
      <c r="AT72" s="243"/>
      <c r="AU72" s="249" t="s">
        <v>253</v>
      </c>
      <c r="AV72" s="249"/>
    </row>
    <row r="73" spans="2:48" ht="22.5" customHeight="1">
      <c r="B73" s="54">
        <v>34</v>
      </c>
      <c r="C73" s="52" t="str">
        <f>IF(B73="","",VLOOKUP(B73,データ!$B$6:$D$132,2,FALSE))</f>
        <v>井上　敬博</v>
      </c>
      <c r="D73" s="53" t="str">
        <f>IF(B73="","",VLOOKUP(B73,データ!$B$6:$D$132,3,FALSE))</f>
        <v>ライジングサンHJC</v>
      </c>
      <c r="E73" s="227"/>
      <c r="F73" s="237"/>
      <c r="G73" s="237"/>
      <c r="H73" s="238"/>
      <c r="I73" s="55" t="str">
        <f>IF(J73="","",IF(J73&gt;K73,"○","●"))</f>
        <v>●</v>
      </c>
      <c r="J73" s="10">
        <v>5</v>
      </c>
      <c r="K73" s="6">
        <v>7</v>
      </c>
      <c r="L73" s="6"/>
      <c r="M73" s="55" t="str">
        <f>IF(N73="","",IF(N73&gt;O73,"○","●"))</f>
        <v>●</v>
      </c>
      <c r="N73" s="10">
        <v>4</v>
      </c>
      <c r="O73" s="6">
        <v>6</v>
      </c>
      <c r="P73" s="6"/>
      <c r="Q73" s="51">
        <f>IF(I73="","",COUNTIF(E73:P73,"○"))</f>
        <v>0</v>
      </c>
      <c r="R73" s="50">
        <f>IF(I73="","",COUNTIF(E73:P73,"●"))</f>
        <v>2</v>
      </c>
      <c r="S73" s="240">
        <f>IF(J73="","",(F73+J73+N73)/(F73+G73+J73+K73+N73+O73))*100</f>
        <v>40.909090909090914</v>
      </c>
      <c r="T73" s="226"/>
      <c r="U73" s="242">
        <f>IF(S73="","",RANK(S73,S73:T75))</f>
        <v>3</v>
      </c>
      <c r="V73" s="243"/>
      <c r="AB73" s="54">
        <v>39</v>
      </c>
      <c r="AC73" s="52" t="str">
        <f>IF(AB73="","",VLOOKUP(AB73,データ!$B$6:$D$132,2,FALSE))</f>
        <v>内田　翔</v>
      </c>
      <c r="AD73" s="53" t="str">
        <f>IF(AB73="","",VLOOKUP(AB73,データ!$B$6:$D$132,3,FALSE))</f>
        <v>ﾁｰﾑﾐﾘｵﾝ</v>
      </c>
      <c r="AE73" s="227"/>
      <c r="AF73" s="237"/>
      <c r="AG73" s="237"/>
      <c r="AH73" s="238"/>
      <c r="AI73" s="55" t="str">
        <f>IF(AJ73="","",IF(AJ73&gt;AK73,"○","●"))</f>
        <v>●</v>
      </c>
      <c r="AJ73" s="10">
        <v>4</v>
      </c>
      <c r="AK73" s="6">
        <v>6</v>
      </c>
      <c r="AL73" s="6"/>
      <c r="AM73" s="55" t="str">
        <f>IF(AN73="","",IF(AN73&gt;AO73,"○","●"))</f>
        <v>●</v>
      </c>
      <c r="AN73" s="10">
        <v>0</v>
      </c>
      <c r="AO73" s="6">
        <v>6</v>
      </c>
      <c r="AP73" s="6"/>
      <c r="AQ73" s="51">
        <f>IF(AI73="","",COUNTIF(AE73:AP73,"○"))</f>
        <v>0</v>
      </c>
      <c r="AR73" s="50">
        <f>IF(AI73="","",COUNTIF(AE73:AP73,"●"))</f>
        <v>2</v>
      </c>
      <c r="AS73" s="240">
        <f>IF(AJ73="","",(AF73+AJ73+AN73)/(AF73+AG73+AJ73+AK73+AN73+AO73))*100</f>
        <v>25</v>
      </c>
      <c r="AT73" s="226"/>
      <c r="AU73" s="242">
        <f>IF(AS73="","",RANK(AS73,AS73:AT75))</f>
        <v>3</v>
      </c>
      <c r="AV73" s="243"/>
    </row>
    <row r="74" spans="2:48" ht="22.5" customHeight="1">
      <c r="B74" s="54">
        <v>40</v>
      </c>
      <c r="C74" s="52" t="str">
        <f>IF(B74="","",VLOOKUP(B74,データ!$B$6:$D$132,2,FALSE))</f>
        <v>高橋　翼</v>
      </c>
      <c r="D74" s="53" t="str">
        <f>IF(B74="","",VLOOKUP(B74,データ!$B$6:$D$132,3,FALSE))</f>
        <v>イワキリＪｒ</v>
      </c>
      <c r="E74" s="58" t="str">
        <f>IF(I73="","",IF(I73="○","●","○"))</f>
        <v>○</v>
      </c>
      <c r="F74" s="51">
        <f>IF(K73="","",K73)</f>
        <v>7</v>
      </c>
      <c r="G74" s="50">
        <f>IF(J73="","",J73)</f>
        <v>5</v>
      </c>
      <c r="H74" s="48">
        <f>IF(L73="","",L73)</f>
      </c>
      <c r="I74" s="239"/>
      <c r="J74" s="237"/>
      <c r="K74" s="237"/>
      <c r="L74" s="238"/>
      <c r="M74" s="59" t="str">
        <f>IF(N74="","",IF(N74&gt;O74,"○","●"))</f>
        <v>●</v>
      </c>
      <c r="N74" s="51">
        <v>1</v>
      </c>
      <c r="O74" s="50">
        <v>6</v>
      </c>
      <c r="P74" s="50"/>
      <c r="Q74" s="51">
        <f>IF(E74="","",COUNTIF(E74:P74,"○"))</f>
        <v>1</v>
      </c>
      <c r="R74" s="50">
        <f>IF(E74="","",COUNTIF(E74:P74,"●"))</f>
        <v>1</v>
      </c>
      <c r="S74" s="240">
        <f>IF(F74="","",(F74+J74+N74)/(F74+G74+J74+K74+N74+O74))*100</f>
        <v>42.10526315789473</v>
      </c>
      <c r="T74" s="226"/>
      <c r="U74" s="242">
        <f>IF(S74="","",RANK(S74,S73:T75))</f>
        <v>2</v>
      </c>
      <c r="V74" s="243"/>
      <c r="AB74" s="54">
        <v>35</v>
      </c>
      <c r="AC74" s="52" t="str">
        <f>IF(AB74="","",VLOOKUP(AB74,データ!$B$6:$D$132,2,FALSE))</f>
        <v>永田　和大</v>
      </c>
      <c r="AD74" s="53" t="str">
        <f>IF(AB74="","",VLOOKUP(AB74,データ!$B$6:$D$132,3,FALSE))</f>
        <v>ﾁｰﾑﾐﾘｵﾝ</v>
      </c>
      <c r="AE74" s="58" t="str">
        <f>IF(AI73="","",IF(AI73="○","●","○"))</f>
        <v>○</v>
      </c>
      <c r="AF74" s="51">
        <f>IF(AK73="","",AK73)</f>
        <v>6</v>
      </c>
      <c r="AG74" s="50">
        <f>IF(AJ73="","",AJ73)</f>
        <v>4</v>
      </c>
      <c r="AH74" s="48">
        <f>IF(AL73="","",AL73)</f>
      </c>
      <c r="AI74" s="239"/>
      <c r="AJ74" s="237"/>
      <c r="AK74" s="237"/>
      <c r="AL74" s="238"/>
      <c r="AM74" s="59" t="str">
        <f>IF(AN74="","",IF(AN74&gt;AO74,"○","●"))</f>
        <v>●</v>
      </c>
      <c r="AN74" s="51">
        <v>6</v>
      </c>
      <c r="AO74" s="50">
        <v>7</v>
      </c>
      <c r="AP74" s="50"/>
      <c r="AQ74" s="51">
        <f>IF(AE74="","",COUNTIF(AE74:AP74,"○"))</f>
        <v>1</v>
      </c>
      <c r="AR74" s="50">
        <f>IF(AE74="","",COUNTIF(AE74:AP74,"●"))</f>
        <v>1</v>
      </c>
      <c r="AS74" s="240">
        <f>IF(AF74="","",(AF74+AJ74+AN74)/(AF74+AG74+AJ74+AK74+AN74+AO74))*100</f>
        <v>52.17391304347826</v>
      </c>
      <c r="AT74" s="226"/>
      <c r="AU74" s="242">
        <f>IF(AS74="","",RANK(AS74,AS73:AT75))</f>
        <v>2</v>
      </c>
      <c r="AV74" s="243"/>
    </row>
    <row r="75" spans="2:48" ht="22.5" customHeight="1">
      <c r="B75" s="54">
        <v>42</v>
      </c>
      <c r="C75" s="20" t="str">
        <f>IF(B75="","",VLOOKUP(B75,データ!$B$6:$D$132,2,FALSE))</f>
        <v>染矢　和隆　　 </v>
      </c>
      <c r="D75" s="53" t="str">
        <f>IF(B75="","",VLOOKUP(B75,データ!$B$6:$D$132,3,FALSE))</f>
        <v>ロイヤルＪｒ</v>
      </c>
      <c r="E75" s="58" t="str">
        <f>IF(M73="","",IF(M73="○","●","○"))</f>
        <v>○</v>
      </c>
      <c r="F75" s="51">
        <f>IF(O73="","",O73)</f>
        <v>6</v>
      </c>
      <c r="G75" s="50">
        <f>IF(N73="","",N73)</f>
        <v>4</v>
      </c>
      <c r="H75" s="48">
        <f>IF(P73="","",P73)</f>
      </c>
      <c r="I75" s="60" t="str">
        <f>IF(M74="","",IF(M74="○","●","○"))</f>
        <v>○</v>
      </c>
      <c r="J75" s="51">
        <f>IF(O74="","",O74)</f>
        <v>6</v>
      </c>
      <c r="K75" s="50">
        <f>IF(N74="","",N74)</f>
        <v>1</v>
      </c>
      <c r="L75" s="48">
        <f>IF(P74="","",P74)</f>
      </c>
      <c r="M75" s="239"/>
      <c r="N75" s="237"/>
      <c r="O75" s="237"/>
      <c r="P75" s="238"/>
      <c r="Q75" s="51">
        <f>IF(E75="","",COUNTIF(E75:P75,"○"))</f>
        <v>2</v>
      </c>
      <c r="R75" s="50">
        <f>IF(E75="","",COUNTIF(E75:P75,"●"))</f>
        <v>0</v>
      </c>
      <c r="S75" s="240">
        <f>IF(F75="","",(F75+J75+N75)/(F75+G75+J75+K75+N75+O75))*100</f>
        <v>70.58823529411765</v>
      </c>
      <c r="T75" s="226"/>
      <c r="U75" s="242">
        <f>IF(S75="","",RANK(S75,S73:T75))</f>
        <v>1</v>
      </c>
      <c r="V75" s="243"/>
      <c r="AB75" s="54">
        <v>37</v>
      </c>
      <c r="AC75" s="20" t="str">
        <f>IF(AB75="","",VLOOKUP(AB75,データ!$B$6:$D$132,2,FALSE))</f>
        <v>伊藤　孝史郎</v>
      </c>
      <c r="AD75" s="53" t="str">
        <f>IF(AB75="","",VLOOKUP(AB75,データ!$B$6:$D$132,3,FALSE))</f>
        <v>サザンフィールド</v>
      </c>
      <c r="AE75" s="58" t="str">
        <f>IF(AM73="","",IF(AM73="○","●","○"))</f>
        <v>○</v>
      </c>
      <c r="AF75" s="51">
        <f>IF(AO73="","",AO73)</f>
        <v>6</v>
      </c>
      <c r="AG75" s="50">
        <f>IF(AN73="","",AN73)</f>
        <v>0</v>
      </c>
      <c r="AH75" s="48">
        <f>IF(AP73="","",AP73)</f>
      </c>
      <c r="AI75" s="60" t="str">
        <f>IF(AM74="","",IF(AM74="○","●","○"))</f>
        <v>○</v>
      </c>
      <c r="AJ75" s="51">
        <f>IF(AO74="","",AO74)</f>
        <v>7</v>
      </c>
      <c r="AK75" s="50">
        <f>IF(AN74="","",AN74)</f>
        <v>6</v>
      </c>
      <c r="AL75" s="48">
        <f>IF(AP74="","",AP74)</f>
      </c>
      <c r="AM75" s="239"/>
      <c r="AN75" s="237"/>
      <c r="AO75" s="237"/>
      <c r="AP75" s="238"/>
      <c r="AQ75" s="51">
        <f>IF(AE75="","",COUNTIF(AE75:AP75,"○"))</f>
        <v>2</v>
      </c>
      <c r="AR75" s="50">
        <f>IF(AE75="","",COUNTIF(AE75:AP75,"●"))</f>
        <v>0</v>
      </c>
      <c r="AS75" s="240">
        <f>IF(AF75="","",(AF75+AJ75+AN75)/(AF75+AG75+AJ75+AK75+AN75+AO75))*100</f>
        <v>68.42105263157895</v>
      </c>
      <c r="AT75" s="226"/>
      <c r="AU75" s="242">
        <f>IF(AS75="","",RANK(AS75,AS73:AT75))</f>
        <v>1</v>
      </c>
      <c r="AV75" s="243"/>
    </row>
    <row r="76" spans="2:20" ht="22.5" customHeight="1">
      <c r="B76" s="61"/>
      <c r="C76" s="57"/>
      <c r="D76" s="3"/>
      <c r="E76" s="47"/>
      <c r="I76" s="47"/>
      <c r="S76" s="47"/>
      <c r="T76" s="47"/>
    </row>
    <row r="77" spans="2:24" s="86" customFormat="1" ht="26.25" customHeight="1">
      <c r="B77" s="197" t="s">
        <v>460</v>
      </c>
      <c r="W77" s="202"/>
      <c r="X77" s="202"/>
    </row>
    <row r="78" spans="2:26" ht="22.5" customHeight="1">
      <c r="B78" s="56"/>
      <c r="C78" s="51" t="s">
        <v>235</v>
      </c>
      <c r="D78" s="56" t="s">
        <v>15</v>
      </c>
      <c r="E78" s="251" t="str">
        <f>LEFT(C79,3)</f>
        <v>染矢　</v>
      </c>
      <c r="F78" s="243"/>
      <c r="G78" s="243"/>
      <c r="H78" s="249"/>
      <c r="I78" s="243" t="str">
        <f>LEFT(C80,3)</f>
        <v>永田　</v>
      </c>
      <c r="J78" s="243"/>
      <c r="K78" s="243"/>
      <c r="L78" s="249"/>
      <c r="M78" s="249" t="str">
        <f>LEFT(C81,3)</f>
        <v>伊藤　</v>
      </c>
      <c r="N78" s="249"/>
      <c r="O78" s="249"/>
      <c r="P78" s="249"/>
      <c r="Q78" s="242" t="str">
        <f>LEFT(C82,3)</f>
        <v>高橋　</v>
      </c>
      <c r="R78" s="252"/>
      <c r="S78" s="252"/>
      <c r="T78" s="243"/>
      <c r="U78" s="249" t="s">
        <v>252</v>
      </c>
      <c r="V78" s="249"/>
      <c r="W78" s="242" t="s">
        <v>16</v>
      </c>
      <c r="X78" s="243"/>
      <c r="Y78" s="249" t="s">
        <v>253</v>
      </c>
      <c r="Z78" s="249"/>
    </row>
    <row r="79" spans="2:26" ht="22.5" customHeight="1">
      <c r="B79" s="54">
        <v>42</v>
      </c>
      <c r="C79" s="52" t="str">
        <f>IF(B79="","",VLOOKUP(B79,データ!$B$6:$D$132,2,FALSE))</f>
        <v>染矢　和隆　　 </v>
      </c>
      <c r="D79" s="53" t="str">
        <f>IF(B79="","",VLOOKUP(B79,データ!$B$6:$D$132,3,FALSE))</f>
        <v>ロイヤルＪｒ</v>
      </c>
      <c r="E79" s="239"/>
      <c r="F79" s="237"/>
      <c r="G79" s="237"/>
      <c r="H79" s="238"/>
      <c r="I79" s="14" t="str">
        <f>IF(J79="","",IF(J79&gt;K79,"○","●"))</f>
        <v>○</v>
      </c>
      <c r="J79" s="10">
        <v>6</v>
      </c>
      <c r="K79" s="6">
        <v>2</v>
      </c>
      <c r="L79" s="14"/>
      <c r="M79" s="14" t="str">
        <f>IF(N79="","",IF(N79&gt;O79,"○","●"))</f>
        <v>○</v>
      </c>
      <c r="N79" s="10">
        <v>6</v>
      </c>
      <c r="O79" s="6">
        <v>0</v>
      </c>
      <c r="P79" s="14"/>
      <c r="Q79" s="14" t="str">
        <f>IF(R79="","",IF(R79&gt;S79,"○","●"))</f>
        <v>○</v>
      </c>
      <c r="R79" s="10">
        <v>6</v>
      </c>
      <c r="S79" s="6">
        <v>3</v>
      </c>
      <c r="T79" s="14"/>
      <c r="U79" s="10">
        <f>IF(I79="","",COUNTIF(E79:T79,"○"))</f>
        <v>3</v>
      </c>
      <c r="V79" s="6">
        <f>IF(I79="","",COUNTIF(E79:T79,"●"))</f>
        <v>0</v>
      </c>
      <c r="W79" s="240"/>
      <c r="X79" s="241"/>
      <c r="Y79" s="242">
        <v>1</v>
      </c>
      <c r="Z79" s="230"/>
    </row>
    <row r="80" spans="2:26" ht="22.5" customHeight="1">
      <c r="B80" s="54">
        <v>35</v>
      </c>
      <c r="C80" s="52" t="str">
        <f>IF(B80="","",VLOOKUP(B80,データ!$B$6:$D$132,2,FALSE))</f>
        <v>永田　和大</v>
      </c>
      <c r="D80" s="53" t="str">
        <f>IF(B80="","",VLOOKUP(B80,データ!$B$6:$D$132,3,FALSE))</f>
        <v>ﾁｰﾑﾐﾘｵﾝ</v>
      </c>
      <c r="E80" s="63" t="str">
        <f>IF(I79="","",IF(I79="○","●","○"))</f>
        <v>●</v>
      </c>
      <c r="F80" s="10">
        <f>IF(K79="","",K79)</f>
        <v>2</v>
      </c>
      <c r="G80" s="6">
        <f>IF(J79="","",J79)</f>
        <v>6</v>
      </c>
      <c r="H80" s="14">
        <f>IF(L79="","",L79)</f>
      </c>
      <c r="I80" s="239"/>
      <c r="J80" s="228"/>
      <c r="K80" s="228"/>
      <c r="L80" s="229"/>
      <c r="M80" s="14" t="str">
        <f>IF(N80="","",IF(N80&gt;O80,"○","●"))</f>
        <v>●</v>
      </c>
      <c r="N80" s="10">
        <v>3</v>
      </c>
      <c r="O80" s="6">
        <v>6</v>
      </c>
      <c r="P80" s="14"/>
      <c r="Q80" s="14" t="str">
        <f>IF(R80="","",IF(R80&gt;S80,"○","●"))</f>
        <v>●</v>
      </c>
      <c r="R80" s="10">
        <v>2</v>
      </c>
      <c r="S80" s="6">
        <v>6</v>
      </c>
      <c r="T80" s="14"/>
      <c r="U80" s="10">
        <f>IF(E80="","",COUNTIF(E80:T80,"○"))</f>
        <v>0</v>
      </c>
      <c r="V80" s="6">
        <f>IF(E80="","",COUNTIF(E80:T80,"●"))</f>
        <v>3</v>
      </c>
      <c r="W80" s="240"/>
      <c r="X80" s="241"/>
      <c r="Y80" s="242">
        <v>4</v>
      </c>
      <c r="Z80" s="230"/>
    </row>
    <row r="81" spans="2:26" ht="22.5" customHeight="1">
      <c r="B81" s="54">
        <v>37</v>
      </c>
      <c r="C81" s="20" t="str">
        <f>IF(B81="","",VLOOKUP(B81,データ!$B$6:$D$132,2,FALSE))</f>
        <v>伊藤　孝史郎</v>
      </c>
      <c r="D81" s="53" t="str">
        <f>IF(B81="","",VLOOKUP(B81,データ!$B$6:$D$132,3,FALSE))</f>
        <v>サザンフィールド</v>
      </c>
      <c r="E81" s="63" t="str">
        <f>IF(M79="","",IF(M79="○","●","○"))</f>
        <v>●</v>
      </c>
      <c r="F81" s="51">
        <f>IF(O79="","",O79)</f>
        <v>0</v>
      </c>
      <c r="G81" s="50">
        <f>IF(N79="","",N79)</f>
        <v>6</v>
      </c>
      <c r="H81" s="56">
        <f>IF(P79="","",P79)</f>
      </c>
      <c r="I81" s="56" t="str">
        <f>IF(M80="","",IF(M80="○","●","○"))</f>
        <v>○</v>
      </c>
      <c r="J81" s="51">
        <f>IF(O80="","",O80)</f>
        <v>6</v>
      </c>
      <c r="K81" s="50">
        <f>IF(N80="","",N80)</f>
        <v>3</v>
      </c>
      <c r="L81" s="14">
        <f>IF(P80="","",P80)</f>
      </c>
      <c r="M81" s="239"/>
      <c r="N81" s="228"/>
      <c r="O81" s="228"/>
      <c r="P81" s="229"/>
      <c r="Q81" s="14" t="str">
        <f>IF(R81="","",IF(R81&gt;S81,"○","●"))</f>
        <v>●</v>
      </c>
      <c r="R81" s="10">
        <v>4</v>
      </c>
      <c r="S81" s="6">
        <v>6</v>
      </c>
      <c r="T81" s="14"/>
      <c r="U81" s="10">
        <f>IF(E81="","",COUNTIF(E81:T81,"○"))</f>
        <v>1</v>
      </c>
      <c r="V81" s="6">
        <f>IF(E81="","",COUNTIF(E81:T81,"●"))</f>
        <v>2</v>
      </c>
      <c r="W81" s="240"/>
      <c r="X81" s="241"/>
      <c r="Y81" s="242">
        <v>3</v>
      </c>
      <c r="Z81" s="230"/>
    </row>
    <row r="82" spans="2:26" ht="22.5" customHeight="1">
      <c r="B82" s="48">
        <v>40</v>
      </c>
      <c r="C82" s="53" t="str">
        <f>IF(B82="","",VLOOKUP(B82,データ!$B$6:$D$132,2,FALSE))</f>
        <v>高橋　翼</v>
      </c>
      <c r="D82" s="53" t="str">
        <f>IF(B82="","",VLOOKUP(B82,データ!$B$6:$D$132,3,FALSE))</f>
        <v>イワキリＪｒ</v>
      </c>
      <c r="E82" s="49" t="str">
        <f>IF(Q79="","",IF(Q79="○","●","○"))</f>
        <v>●</v>
      </c>
      <c r="F82" s="9">
        <f>IF(S79="","",S79)</f>
        <v>3</v>
      </c>
      <c r="G82" s="8">
        <f>IF(R79="","",R79)</f>
        <v>6</v>
      </c>
      <c r="H82" s="15">
        <f>IF(T79="","",T79)</f>
      </c>
      <c r="I82" s="15" t="str">
        <f>IF(Q80="","",IF(Q80="○","●","○"))</f>
        <v>○</v>
      </c>
      <c r="J82" s="9">
        <f>IF(S80="","",S80)</f>
        <v>6</v>
      </c>
      <c r="K82" s="8">
        <f>IF(R80="","",R80)</f>
        <v>2</v>
      </c>
      <c r="L82" s="56">
        <f>IF(T80="","",T80)</f>
      </c>
      <c r="M82" s="56" t="str">
        <f>IF(Q81="","",IF(Q81="○","●","○"))</f>
        <v>○</v>
      </c>
      <c r="N82" s="51">
        <f>IF(S81="","",S81)</f>
        <v>6</v>
      </c>
      <c r="O82" s="50">
        <f>IF(R81="","",R81)</f>
        <v>4</v>
      </c>
      <c r="P82" s="56">
        <f>IF(T81="","",T81)</f>
      </c>
      <c r="Q82" s="239"/>
      <c r="R82" s="228"/>
      <c r="S82" s="228"/>
      <c r="T82" s="229"/>
      <c r="U82" s="51">
        <f>IF(E82="","",COUNTIF(E82:T82,"○"))</f>
        <v>2</v>
      </c>
      <c r="V82" s="50">
        <f>IF(E82="","",COUNTIF(E82:T82,"●"))</f>
        <v>1</v>
      </c>
      <c r="W82" s="240"/>
      <c r="X82" s="241"/>
      <c r="Y82" s="242">
        <v>2</v>
      </c>
      <c r="Z82" s="230"/>
    </row>
    <row r="83" spans="3:24" ht="22.5" customHeight="1">
      <c r="C83" s="3"/>
      <c r="D83" s="3"/>
      <c r="W83" s="188"/>
      <c r="X83" s="188"/>
    </row>
    <row r="84" spans="2:13" s="86" customFormat="1" ht="21">
      <c r="B84" s="197" t="s">
        <v>465</v>
      </c>
      <c r="E84" s="198"/>
      <c r="F84" s="199"/>
      <c r="G84" s="199"/>
      <c r="H84" s="199"/>
      <c r="I84" s="199"/>
      <c r="J84" s="225" t="s">
        <v>489</v>
      </c>
      <c r="K84" s="199"/>
      <c r="L84" s="199"/>
      <c r="M84" s="199"/>
    </row>
    <row r="85" spans="2:52" ht="22.5" customHeight="1">
      <c r="B85" s="56" t="s">
        <v>490</v>
      </c>
      <c r="C85" s="51" t="s">
        <v>235</v>
      </c>
      <c r="D85" s="56" t="s">
        <v>15</v>
      </c>
      <c r="E85" s="251" t="str">
        <f>LEFT(C86,3)</f>
        <v>吉弘　</v>
      </c>
      <c r="F85" s="243"/>
      <c r="G85" s="243"/>
      <c r="H85" s="249"/>
      <c r="I85" s="243" t="str">
        <f>LEFT(C87,3)</f>
        <v>永友　</v>
      </c>
      <c r="J85" s="243"/>
      <c r="K85" s="243"/>
      <c r="L85" s="249"/>
      <c r="M85" s="249" t="str">
        <f>LEFT(C88,3)</f>
        <v>西村　</v>
      </c>
      <c r="N85" s="249"/>
      <c r="O85" s="249"/>
      <c r="P85" s="249"/>
      <c r="Q85" s="242" t="str">
        <f>LEFT(C89,3)</f>
        <v>坂元　</v>
      </c>
      <c r="R85" s="252"/>
      <c r="S85" s="252"/>
      <c r="T85" s="243"/>
      <c r="U85" s="249" t="s">
        <v>252</v>
      </c>
      <c r="V85" s="249"/>
      <c r="W85" s="242" t="s">
        <v>16</v>
      </c>
      <c r="X85" s="243"/>
      <c r="Y85" s="249" t="s">
        <v>253</v>
      </c>
      <c r="Z85" s="249"/>
      <c r="AB85" s="56" t="s">
        <v>491</v>
      </c>
      <c r="AC85" s="51" t="s">
        <v>235</v>
      </c>
      <c r="AD85" s="56" t="s">
        <v>15</v>
      </c>
      <c r="AE85" s="251" t="str">
        <f>LEFT(AC86,3)</f>
        <v>矢野　</v>
      </c>
      <c r="AF85" s="243"/>
      <c r="AG85" s="243"/>
      <c r="AH85" s="249"/>
      <c r="AI85" s="243" t="str">
        <f>LEFT(AC87,3)</f>
        <v>甲斐　</v>
      </c>
      <c r="AJ85" s="243"/>
      <c r="AK85" s="243"/>
      <c r="AL85" s="249"/>
      <c r="AM85" s="249" t="str">
        <f>LEFT(AC88,3)</f>
        <v>西村　</v>
      </c>
      <c r="AN85" s="249"/>
      <c r="AO85" s="249"/>
      <c r="AP85" s="249"/>
      <c r="AQ85" s="242" t="str">
        <f>LEFT(AC89,3)</f>
        <v>井口　</v>
      </c>
      <c r="AR85" s="252"/>
      <c r="AS85" s="252"/>
      <c r="AT85" s="243"/>
      <c r="AU85" s="249" t="s">
        <v>252</v>
      </c>
      <c r="AV85" s="249"/>
      <c r="AW85" s="242" t="s">
        <v>16</v>
      </c>
      <c r="AX85" s="243"/>
      <c r="AY85" s="249" t="s">
        <v>253</v>
      </c>
      <c r="AZ85" s="249"/>
    </row>
    <row r="86" spans="2:52" ht="22.5" customHeight="1">
      <c r="B86" s="54">
        <v>43</v>
      </c>
      <c r="C86" s="52" t="str">
        <f>IF(B86="","",VLOOKUP(B86,データ!$B$6:$D$132,2,FALSE))</f>
        <v>吉弘　幸平</v>
      </c>
      <c r="D86" s="53" t="str">
        <f>IF(B86="","",VLOOKUP(B86,データ!$B$6:$D$132,3,FALSE))</f>
        <v>シーガイアＪｒ</v>
      </c>
      <c r="E86" s="250"/>
      <c r="F86" s="247"/>
      <c r="G86" s="247"/>
      <c r="H86" s="248"/>
      <c r="I86" s="14" t="str">
        <f>IF(J86="","",IF(J86&gt;K86,"○","●"))</f>
        <v>○</v>
      </c>
      <c r="J86" s="10">
        <v>6</v>
      </c>
      <c r="K86" s="6">
        <v>4</v>
      </c>
      <c r="L86" s="14"/>
      <c r="M86" s="246"/>
      <c r="N86" s="247"/>
      <c r="O86" s="247"/>
      <c r="P86" s="248"/>
      <c r="Q86" s="14" t="str">
        <f>IF(R86="","",IF(R86&gt;S86,"○","●"))</f>
        <v>○</v>
      </c>
      <c r="R86" s="10">
        <v>6</v>
      </c>
      <c r="S86" s="6">
        <v>4</v>
      </c>
      <c r="T86" s="14"/>
      <c r="U86" s="10">
        <f>IF(I86="","",COUNTIF(E86:T86,"○"))</f>
        <v>2</v>
      </c>
      <c r="V86" s="6">
        <f>IF(I86="","",COUNTIF(E86:T86,"●"))</f>
        <v>0</v>
      </c>
      <c r="W86" s="240">
        <f>IF(J86="","",(F86+J86+N86+R86)/(F86+G86+J86+K86+N86+O86+R86+S86))*100</f>
        <v>60</v>
      </c>
      <c r="X86" s="241"/>
      <c r="Y86" s="244">
        <f>IF(W86="","",RANK(W86,W86:X89))</f>
        <v>2</v>
      </c>
      <c r="Z86" s="245"/>
      <c r="AB86" s="54">
        <v>47</v>
      </c>
      <c r="AC86" s="52" t="str">
        <f>IF(AB86="","",VLOOKUP(AB86,データ!$B$6:$D$132,2,FALSE))</f>
        <v>矢野　雅己</v>
      </c>
      <c r="AD86" s="53" t="str">
        <f>IF(AB86="","",VLOOKUP(AB86,データ!$B$6:$D$132,3,FALSE))</f>
        <v>イワキリＪｒ</v>
      </c>
      <c r="AE86" s="250"/>
      <c r="AF86" s="247"/>
      <c r="AG86" s="247"/>
      <c r="AH86" s="248"/>
      <c r="AI86" s="14" t="str">
        <f>IF(AJ86="","",IF(AJ86&gt;AK86,"○","●"))</f>
        <v>○</v>
      </c>
      <c r="AJ86" s="10">
        <v>6</v>
      </c>
      <c r="AK86" s="6">
        <v>1</v>
      </c>
      <c r="AL86" s="14"/>
      <c r="AM86" s="246"/>
      <c r="AN86" s="247"/>
      <c r="AO86" s="247"/>
      <c r="AP86" s="248"/>
      <c r="AQ86" s="14" t="str">
        <f>IF(AR86="","",IF(AR86&gt;AS86,"○","●"))</f>
        <v>○</v>
      </c>
      <c r="AR86" s="10">
        <v>6</v>
      </c>
      <c r="AS86" s="6">
        <v>0</v>
      </c>
      <c r="AT86" s="14"/>
      <c r="AU86" s="10">
        <f>IF(AI86="","",COUNTIF(AE86:AT86,"○"))</f>
        <v>2</v>
      </c>
      <c r="AV86" s="6">
        <f>IF(AI86="","",COUNTIF(AE86:AT86,"●"))</f>
        <v>0</v>
      </c>
      <c r="AW86" s="240"/>
      <c r="AX86" s="241"/>
      <c r="AY86" s="244">
        <v>1</v>
      </c>
      <c r="AZ86" s="245"/>
    </row>
    <row r="87" spans="2:52" ht="22.5" customHeight="1">
      <c r="B87" s="54">
        <f>B86+1</f>
        <v>44</v>
      </c>
      <c r="C87" s="52" t="str">
        <f>IF(B87="","",VLOOKUP(B87,データ!$B$6:$D$132,2,FALSE))</f>
        <v>永友　淳</v>
      </c>
      <c r="D87" s="53" t="str">
        <f>IF(B87="","",VLOOKUP(B87,データ!$B$6:$D$132,3,FALSE))</f>
        <v>ライジングサンHJC</v>
      </c>
      <c r="E87" s="63" t="str">
        <f>IF(I86="","",IF(I86="○","●","○"))</f>
        <v>●</v>
      </c>
      <c r="F87" s="10">
        <f>IF(K86="","",K86)</f>
        <v>4</v>
      </c>
      <c r="G87" s="6">
        <f>IF(J86="","",J86)</f>
        <v>6</v>
      </c>
      <c r="H87" s="14">
        <f>IF(L86="","",L86)</f>
      </c>
      <c r="I87" s="246"/>
      <c r="J87" s="247"/>
      <c r="K87" s="247"/>
      <c r="L87" s="248"/>
      <c r="M87" s="14" t="str">
        <f>IF(N87="","",IF(N87&gt;O87,"○","●"))</f>
        <v>●</v>
      </c>
      <c r="N87" s="10">
        <v>2</v>
      </c>
      <c r="O87" s="6">
        <v>6</v>
      </c>
      <c r="P87" s="14"/>
      <c r="Q87" s="246"/>
      <c r="R87" s="247"/>
      <c r="S87" s="247"/>
      <c r="T87" s="248"/>
      <c r="U87" s="10">
        <f>IF(E87="","",COUNTIF(E87:T87,"○"))</f>
        <v>0</v>
      </c>
      <c r="V87" s="6">
        <f>IF(E87="","",COUNTIF(E87:T87,"●"))</f>
        <v>2</v>
      </c>
      <c r="W87" s="240">
        <f>IF(F87="","",(F87+N87+R87)/(F87+G87+N87+O87+R87+S87))*100</f>
        <v>33.33333333333333</v>
      </c>
      <c r="X87" s="241"/>
      <c r="Y87" s="244">
        <f>IF(W87="","",RANK(W87,W86:X89))</f>
        <v>4</v>
      </c>
      <c r="Z87" s="245"/>
      <c r="AB87" s="54">
        <f>AB86+1</f>
        <v>48</v>
      </c>
      <c r="AC87" s="52" t="str">
        <f>IF(AB87="","",VLOOKUP(AB87,データ!$B$6:$D$132,2,FALSE))</f>
        <v>甲斐　博貴</v>
      </c>
      <c r="AD87" s="53" t="str">
        <f>IF(AB87="","",VLOOKUP(AB87,データ!$B$6:$D$132,3,FALSE))</f>
        <v>ロイヤルＪｒ</v>
      </c>
      <c r="AE87" s="63" t="str">
        <f>IF(AI86="","",IF(AI86="○","●","○"))</f>
        <v>●</v>
      </c>
      <c r="AF87" s="10">
        <f>IF(AK86="","",AK86)</f>
        <v>1</v>
      </c>
      <c r="AG87" s="6">
        <f>IF(AJ86="","",AJ86)</f>
        <v>6</v>
      </c>
      <c r="AH87" s="14">
        <f>IF(AL86="","",AL86)</f>
      </c>
      <c r="AI87" s="246"/>
      <c r="AJ87" s="247"/>
      <c r="AK87" s="247"/>
      <c r="AL87" s="248"/>
      <c r="AM87" s="14" t="str">
        <f>IF(AN87="","",IF(AN87&gt;AO87,"○","●"))</f>
        <v>○</v>
      </c>
      <c r="AN87" s="10">
        <v>7</v>
      </c>
      <c r="AO87" s="6">
        <v>5</v>
      </c>
      <c r="AP87" s="14"/>
      <c r="AQ87" s="246"/>
      <c r="AR87" s="247"/>
      <c r="AS87" s="247"/>
      <c r="AT87" s="248"/>
      <c r="AU87" s="10">
        <f>IF(AE87="","",COUNTIF(AE87:AT87,"○"))</f>
        <v>1</v>
      </c>
      <c r="AV87" s="6">
        <f>IF(AE87="","",COUNTIF(AE87:AT87,"●"))</f>
        <v>1</v>
      </c>
      <c r="AW87" s="240"/>
      <c r="AX87" s="241"/>
      <c r="AY87" s="244">
        <v>2</v>
      </c>
      <c r="AZ87" s="245"/>
    </row>
    <row r="88" spans="2:52" ht="22.5" customHeight="1">
      <c r="B88" s="54">
        <f>B87+1</f>
        <v>45</v>
      </c>
      <c r="C88" s="20" t="str">
        <f>IF(B88="","",VLOOKUP(B88,データ!$B$6:$D$132,2,FALSE))</f>
        <v>西村　健汰</v>
      </c>
      <c r="D88" s="53" t="str">
        <f>IF(B88="","",VLOOKUP(B88,データ!$B$6:$D$132,3,FALSE))</f>
        <v>シーガイアＪｒ</v>
      </c>
      <c r="E88" s="236"/>
      <c r="F88" s="237"/>
      <c r="G88" s="237"/>
      <c r="H88" s="238"/>
      <c r="I88" s="56" t="str">
        <f>IF(M87="","",IF(M87="○","●","○"))</f>
        <v>○</v>
      </c>
      <c r="J88" s="51">
        <f>IF(O87="","",O87)</f>
        <v>6</v>
      </c>
      <c r="K88" s="50">
        <f>IF(N87="","",N87)</f>
        <v>2</v>
      </c>
      <c r="L88" s="14">
        <f>IF(P87="","",P87)</f>
      </c>
      <c r="M88" s="246"/>
      <c r="N88" s="247"/>
      <c r="O88" s="247"/>
      <c r="P88" s="248"/>
      <c r="Q88" s="14" t="str">
        <f>IF(R88="","",IF(R88&gt;S88,"○","●"))</f>
        <v>○</v>
      </c>
      <c r="R88" s="10">
        <v>7</v>
      </c>
      <c r="S88" s="6">
        <v>6</v>
      </c>
      <c r="T88" s="14"/>
      <c r="U88" s="10">
        <f>IF(I88="","",COUNTIF(E88:T88,"○"))</f>
        <v>2</v>
      </c>
      <c r="V88" s="6">
        <f>IF(I88="","",COUNTIF(E88:T88,"●"))</f>
        <v>0</v>
      </c>
      <c r="W88" s="240">
        <f>IF(J88="","",(J88+R88)/(J88+K88+R88+S88))*100</f>
        <v>61.904761904761905</v>
      </c>
      <c r="X88" s="241"/>
      <c r="Y88" s="244">
        <f>IF(W88="","",RANK(W88,W86:X89))</f>
        <v>1</v>
      </c>
      <c r="Z88" s="245"/>
      <c r="AB88" s="54">
        <f>AB87+1</f>
        <v>49</v>
      </c>
      <c r="AC88" s="20" t="str">
        <f>IF(AB88="","",VLOOKUP(AB88,データ!$B$6:$D$132,2,FALSE))</f>
        <v>西村　大誠</v>
      </c>
      <c r="AD88" s="53" t="str">
        <f>IF(AB88="","",VLOOKUP(AB88,データ!$B$6:$D$132,3,FALSE))</f>
        <v>イワキリＪｒ</v>
      </c>
      <c r="AE88" s="236"/>
      <c r="AF88" s="237"/>
      <c r="AG88" s="237"/>
      <c r="AH88" s="238"/>
      <c r="AI88" s="56" t="str">
        <f>IF(AM87="","",IF(AM87="○","●","○"))</f>
        <v>●</v>
      </c>
      <c r="AJ88" s="51">
        <f>IF(AO87="","",AO87)</f>
        <v>5</v>
      </c>
      <c r="AK88" s="50">
        <f>IF(AN87="","",AN87)</f>
        <v>7</v>
      </c>
      <c r="AL88" s="14">
        <f>IF(AP87="","",AP87)</f>
      </c>
      <c r="AM88" s="246"/>
      <c r="AN88" s="247"/>
      <c r="AO88" s="247"/>
      <c r="AP88" s="248"/>
      <c r="AQ88" s="14" t="str">
        <f>IF(AR88="","",IF(AR88&gt;AS88,"○","●"))</f>
        <v>○</v>
      </c>
      <c r="AR88" s="10">
        <v>7</v>
      </c>
      <c r="AS88" s="6">
        <v>5</v>
      </c>
      <c r="AT88" s="14"/>
      <c r="AU88" s="10">
        <f>IF(AI88="","",COUNTIF(AE88:AT88,"○"))</f>
        <v>1</v>
      </c>
      <c r="AV88" s="6">
        <f>IF(AI88="","",COUNTIF(AE88:AT88,"●"))</f>
        <v>1</v>
      </c>
      <c r="AW88" s="240"/>
      <c r="AX88" s="241"/>
      <c r="AY88" s="244">
        <v>3</v>
      </c>
      <c r="AZ88" s="245"/>
    </row>
    <row r="89" spans="2:52" ht="22.5" customHeight="1">
      <c r="B89" s="54">
        <f>B88+1</f>
        <v>46</v>
      </c>
      <c r="C89" s="53" t="str">
        <f>IF(B89="","",VLOOKUP(B89,データ!$B$6:$D$132,2,FALSE))</f>
        <v>坂元　龍一郎</v>
      </c>
      <c r="D89" s="53" t="str">
        <f>IF(B89="","",VLOOKUP(B89,データ!$B$6:$D$132,3,FALSE))</f>
        <v>日南TCＪｒ</v>
      </c>
      <c r="E89" s="49" t="str">
        <f>IF(Q86="","",IF(Q86="○","●","○"))</f>
        <v>●</v>
      </c>
      <c r="F89" s="51">
        <f>IF(S86="","",S86)</f>
        <v>4</v>
      </c>
      <c r="G89" s="50">
        <f>IF(R86="","",R86)</f>
        <v>6</v>
      </c>
      <c r="H89" s="56">
        <f>IF(T86="","",T86)</f>
      </c>
      <c r="I89" s="239"/>
      <c r="J89" s="237"/>
      <c r="K89" s="237"/>
      <c r="L89" s="238"/>
      <c r="M89" s="56" t="str">
        <f>IF(Q88="","",IF(Q88="○","●","○"))</f>
        <v>●</v>
      </c>
      <c r="N89" s="51">
        <f>IF(S88="","",S88)</f>
        <v>6</v>
      </c>
      <c r="O89" s="50">
        <f>IF(R88="","",R88)</f>
        <v>7</v>
      </c>
      <c r="P89" s="56">
        <f>IF(T88="","",T88)</f>
      </c>
      <c r="Q89" s="239"/>
      <c r="R89" s="237"/>
      <c r="S89" s="237"/>
      <c r="T89" s="238"/>
      <c r="U89" s="51">
        <f>IF(E89="","",COUNTIF(E89:T89,"○"))</f>
        <v>0</v>
      </c>
      <c r="V89" s="50">
        <f>IF(E89="","",COUNTIF(E89:T89,"●"))</f>
        <v>2</v>
      </c>
      <c r="W89" s="240">
        <f>IF(F89="","",(F89+N89)/(F89+G89+N89+O89))*100</f>
        <v>43.47826086956522</v>
      </c>
      <c r="X89" s="241"/>
      <c r="Y89" s="242">
        <f>IF(W89="","",RANK(W89,W86:X89))</f>
        <v>3</v>
      </c>
      <c r="Z89" s="243"/>
      <c r="AB89" s="54">
        <f>AB88+1</f>
        <v>50</v>
      </c>
      <c r="AC89" s="53" t="str">
        <f>IF(AB89="","",VLOOKUP(AB89,データ!$B$6:$D$132,2,FALSE))</f>
        <v>井口　仁平</v>
      </c>
      <c r="AD89" s="53" t="str">
        <f>IF(AB89="","",VLOOKUP(AB89,データ!$B$6:$D$132,3,FALSE))</f>
        <v>シーガイアＪｒ</v>
      </c>
      <c r="AE89" s="49" t="str">
        <f>IF(AQ86="","",IF(AQ86="○","●","○"))</f>
        <v>●</v>
      </c>
      <c r="AF89" s="51">
        <f>IF(AS86="","",AS86)</f>
        <v>0</v>
      </c>
      <c r="AG89" s="50">
        <f>IF(AR86="","",AR86)</f>
        <v>6</v>
      </c>
      <c r="AH89" s="56">
        <f>IF(AT86="","",AT86)</f>
      </c>
      <c r="AI89" s="239"/>
      <c r="AJ89" s="237"/>
      <c r="AK89" s="237"/>
      <c r="AL89" s="238"/>
      <c r="AM89" s="56" t="str">
        <f>IF(AQ88="","",IF(AQ88="○","●","○"))</f>
        <v>●</v>
      </c>
      <c r="AN89" s="51">
        <f>IF(AS88="","",AS88)</f>
        <v>5</v>
      </c>
      <c r="AO89" s="50">
        <f>IF(AR88="","",AR88)</f>
        <v>7</v>
      </c>
      <c r="AP89" s="56">
        <f>IF(AT88="","",AT88)</f>
      </c>
      <c r="AQ89" s="239"/>
      <c r="AR89" s="237"/>
      <c r="AS89" s="237"/>
      <c r="AT89" s="238"/>
      <c r="AU89" s="51">
        <f>IF(AE89="","",COUNTIF(AE89:AT89,"○"))</f>
        <v>0</v>
      </c>
      <c r="AV89" s="50">
        <f>IF(AE89="","",COUNTIF(AE89:AT89,"●"))</f>
        <v>2</v>
      </c>
      <c r="AW89" s="240"/>
      <c r="AX89" s="241"/>
      <c r="AY89" s="242">
        <v>4</v>
      </c>
      <c r="AZ89" s="243"/>
    </row>
    <row r="90" spans="3:24" ht="6.75" customHeight="1">
      <c r="C90" s="3"/>
      <c r="D90" s="3"/>
      <c r="W90" s="188"/>
      <c r="X90" s="188"/>
    </row>
    <row r="91" spans="2:48" ht="22.5" customHeight="1">
      <c r="B91" s="56" t="s">
        <v>493</v>
      </c>
      <c r="C91" s="51" t="s">
        <v>235</v>
      </c>
      <c r="D91" s="56" t="s">
        <v>15</v>
      </c>
      <c r="E91" s="251" t="str">
        <f>LEFT(C92,3)</f>
        <v>東　俊</v>
      </c>
      <c r="F91" s="243"/>
      <c r="G91" s="243"/>
      <c r="H91" s="249"/>
      <c r="I91" s="243" t="str">
        <f>LEFT(C93,3)</f>
        <v>須志田</v>
      </c>
      <c r="J91" s="243"/>
      <c r="K91" s="243"/>
      <c r="L91" s="249"/>
      <c r="M91" s="249" t="str">
        <f>LEFT(C94,3)</f>
        <v>川越　</v>
      </c>
      <c r="N91" s="249"/>
      <c r="O91" s="249"/>
      <c r="P91" s="249"/>
      <c r="Q91" s="249" t="s">
        <v>252</v>
      </c>
      <c r="R91" s="249"/>
      <c r="S91" s="242" t="s">
        <v>16</v>
      </c>
      <c r="T91" s="243"/>
      <c r="U91" s="249" t="s">
        <v>253</v>
      </c>
      <c r="V91" s="249"/>
      <c r="AB91" s="56" t="s">
        <v>494</v>
      </c>
      <c r="AC91" s="51" t="s">
        <v>235</v>
      </c>
      <c r="AD91" s="56" t="s">
        <v>15</v>
      </c>
      <c r="AE91" s="251" t="str">
        <f>LEFT(AC92,3)</f>
        <v>近藤　</v>
      </c>
      <c r="AF91" s="243"/>
      <c r="AG91" s="243"/>
      <c r="AH91" s="249"/>
      <c r="AI91" s="243" t="str">
        <f>LEFT(AC93,3)</f>
        <v>加藤　</v>
      </c>
      <c r="AJ91" s="243"/>
      <c r="AK91" s="243"/>
      <c r="AL91" s="249"/>
      <c r="AM91" s="249" t="str">
        <f>LEFT(AC94,3)</f>
        <v>萬福　</v>
      </c>
      <c r="AN91" s="249"/>
      <c r="AO91" s="249"/>
      <c r="AP91" s="249"/>
      <c r="AQ91" s="249" t="s">
        <v>252</v>
      </c>
      <c r="AR91" s="249"/>
      <c r="AS91" s="242" t="s">
        <v>16</v>
      </c>
      <c r="AT91" s="243"/>
      <c r="AU91" s="249" t="s">
        <v>253</v>
      </c>
      <c r="AV91" s="249"/>
    </row>
    <row r="92" spans="2:48" ht="22.5" customHeight="1">
      <c r="B92" s="54">
        <v>51</v>
      </c>
      <c r="C92" s="52" t="str">
        <f>IF(B92="","",VLOOKUP(B92,データ!$B$6:$D$132,2,FALSE))</f>
        <v>東　俊樹</v>
      </c>
      <c r="D92" s="53" t="str">
        <f>IF(B92="","",VLOOKUP(B92,データ!$B$6:$D$132,3,FALSE))</f>
        <v>シーガイアＪｒ</v>
      </c>
      <c r="E92" s="227"/>
      <c r="F92" s="237"/>
      <c r="G92" s="237"/>
      <c r="H92" s="238"/>
      <c r="I92" s="55" t="str">
        <f>IF(J92="","",IF(J92&gt;K92,"○","●"))</f>
        <v>○</v>
      </c>
      <c r="J92" s="10">
        <v>6</v>
      </c>
      <c r="K92" s="6">
        <v>2</v>
      </c>
      <c r="L92" s="6"/>
      <c r="M92" s="55" t="str">
        <f>IF(N92="","",IF(N92&gt;O92,"○","●"))</f>
        <v>○</v>
      </c>
      <c r="N92" s="10">
        <v>6</v>
      </c>
      <c r="O92" s="6">
        <v>0</v>
      </c>
      <c r="P92" s="6"/>
      <c r="Q92" s="51">
        <f>IF(I92="","",COUNTIF(E92:P92,"○"))</f>
        <v>2</v>
      </c>
      <c r="R92" s="50">
        <f>IF(I92="","",COUNTIF(E92:P92,"●"))</f>
        <v>0</v>
      </c>
      <c r="S92" s="240">
        <f>IF(J92="","",(F92+J92+N92)/(F92+G92+J92+K92+N92+O92))*100</f>
        <v>85.71428571428571</v>
      </c>
      <c r="T92" s="226"/>
      <c r="U92" s="242">
        <f>IF(S92="","",RANK(S92,S92:T94))</f>
        <v>1</v>
      </c>
      <c r="V92" s="243"/>
      <c r="AB92" s="54">
        <f>B94+1</f>
        <v>54</v>
      </c>
      <c r="AC92" s="52" t="str">
        <f>IF(AB92="","",VLOOKUP(AB92,データ!$B$6:$D$132,2,FALSE))</f>
        <v>近藤　雄亮</v>
      </c>
      <c r="AD92" s="53" t="str">
        <f>IF(AB92="","",VLOOKUP(AB92,データ!$B$6:$D$132,3,FALSE))</f>
        <v>ライジングサンHJC</v>
      </c>
      <c r="AE92" s="227"/>
      <c r="AF92" s="237"/>
      <c r="AG92" s="237"/>
      <c r="AH92" s="238"/>
      <c r="AI92" s="55" t="str">
        <f>IF(AJ92="","",IF(AJ92&gt;AK92,"○","●"))</f>
        <v>○</v>
      </c>
      <c r="AJ92" s="10">
        <v>6</v>
      </c>
      <c r="AK92" s="6">
        <v>2</v>
      </c>
      <c r="AL92" s="6"/>
      <c r="AM92" s="55" t="str">
        <f>IF(AN92="","",IF(AN92&gt;AO92,"○","●"))</f>
        <v>○</v>
      </c>
      <c r="AN92" s="10">
        <v>6</v>
      </c>
      <c r="AO92" s="6">
        <v>2</v>
      </c>
      <c r="AP92" s="6"/>
      <c r="AQ92" s="51">
        <f>IF(AI92="","",COUNTIF(AE92:AP92,"○"))</f>
        <v>2</v>
      </c>
      <c r="AR92" s="50">
        <f>IF(AI92="","",COUNTIF(AE92:AP92,"●"))</f>
        <v>0</v>
      </c>
      <c r="AS92" s="240">
        <f>IF(AJ92="","",(AF92+AJ92+AN92)/(AF92+AG92+AJ92+AK92+AN92+AO92))*100</f>
        <v>75</v>
      </c>
      <c r="AT92" s="226"/>
      <c r="AU92" s="242">
        <f>IF(AS92="","",RANK(AS92,AS92:AT94))</f>
        <v>1</v>
      </c>
      <c r="AV92" s="243"/>
    </row>
    <row r="93" spans="2:48" ht="22.5" customHeight="1">
      <c r="B93" s="54">
        <f>B92+1</f>
        <v>52</v>
      </c>
      <c r="C93" s="52" t="str">
        <f>IF(B93="","",VLOOKUP(B93,データ!$B$6:$D$132,2,FALSE))</f>
        <v>須志田　純</v>
      </c>
      <c r="D93" s="53" t="str">
        <f>IF(B93="","",VLOOKUP(B93,データ!$B$6:$D$132,3,FALSE))</f>
        <v>日南TCＪｒ</v>
      </c>
      <c r="E93" s="58" t="str">
        <f>IF(I92="","",IF(I92="○","●","○"))</f>
        <v>●</v>
      </c>
      <c r="F93" s="51">
        <f>IF(K92="","",K92)</f>
        <v>2</v>
      </c>
      <c r="G93" s="50">
        <f>IF(J92="","",J92)</f>
        <v>6</v>
      </c>
      <c r="H93" s="48">
        <f>IF(L92="","",L92)</f>
      </c>
      <c r="I93" s="239"/>
      <c r="J93" s="237"/>
      <c r="K93" s="237"/>
      <c r="L93" s="238"/>
      <c r="M93" s="59" t="str">
        <f>IF(N93="","",IF(N93&gt;O93,"○","●"))</f>
        <v>●</v>
      </c>
      <c r="N93" s="51">
        <v>4</v>
      </c>
      <c r="O93" s="50">
        <v>6</v>
      </c>
      <c r="P93" s="50"/>
      <c r="Q93" s="51">
        <f>IF(E93="","",COUNTIF(E93:P93,"○"))</f>
        <v>0</v>
      </c>
      <c r="R93" s="50">
        <f>IF(E93="","",COUNTIF(E93:P93,"●"))</f>
        <v>2</v>
      </c>
      <c r="S93" s="240">
        <f>IF(F93="","",(F93+J93+N93)/(F93+G93+J93+K93+N93+O93))*100</f>
        <v>33.33333333333333</v>
      </c>
      <c r="T93" s="226"/>
      <c r="U93" s="242">
        <f>IF(S93="","",RANK(S93,S92:T94))</f>
        <v>3</v>
      </c>
      <c r="V93" s="243"/>
      <c r="AB93" s="54">
        <f>AB92+1</f>
        <v>55</v>
      </c>
      <c r="AC93" s="52" t="str">
        <f>IF(AB93="","",VLOOKUP(AB93,データ!$B$6:$D$132,2,FALSE))</f>
        <v>加藤　暢晃</v>
      </c>
      <c r="AD93" s="53" t="str">
        <f>IF(AB93="","",VLOOKUP(AB93,データ!$B$6:$D$132,3,FALSE))</f>
        <v>ロイヤルＪｒ</v>
      </c>
      <c r="AE93" s="58" t="str">
        <f>IF(AI92="","",IF(AI92="○","●","○"))</f>
        <v>●</v>
      </c>
      <c r="AF93" s="51">
        <f>IF(AK92="","",AK92)</f>
        <v>2</v>
      </c>
      <c r="AG93" s="50">
        <f>IF(AJ92="","",AJ92)</f>
        <v>6</v>
      </c>
      <c r="AH93" s="48">
        <f>IF(AL92="","",AL92)</f>
      </c>
      <c r="AI93" s="239"/>
      <c r="AJ93" s="237"/>
      <c r="AK93" s="237"/>
      <c r="AL93" s="238"/>
      <c r="AM93" s="59" t="str">
        <f>IF(AN93="","",IF(AN93&gt;AO93,"○","●"))</f>
        <v>●</v>
      </c>
      <c r="AN93" s="51">
        <v>0</v>
      </c>
      <c r="AO93" s="50">
        <v>6</v>
      </c>
      <c r="AP93" s="50"/>
      <c r="AQ93" s="51">
        <f>IF(AE93="","",COUNTIF(AE93:AP93,"○"))</f>
        <v>0</v>
      </c>
      <c r="AR93" s="50">
        <f>IF(AE93="","",COUNTIF(AE93:AP93,"●"))</f>
        <v>2</v>
      </c>
      <c r="AS93" s="240">
        <f>IF(AF93="","",(AF93+AJ93+AN93)/(AF93+AG93+AJ93+AK93+AN93+AO93))*100</f>
        <v>14.285714285714285</v>
      </c>
      <c r="AT93" s="226"/>
      <c r="AU93" s="242">
        <f>IF(AS93="","",RANK(AS93,AS92:AT94))</f>
        <v>3</v>
      </c>
      <c r="AV93" s="243"/>
    </row>
    <row r="94" spans="2:48" ht="22.5" customHeight="1">
      <c r="B94" s="54">
        <f>B93+1</f>
        <v>53</v>
      </c>
      <c r="C94" s="20" t="str">
        <f>IF(B94="","",VLOOKUP(B94,データ!$B$6:$D$132,2,FALSE))</f>
        <v>川越　玲恭</v>
      </c>
      <c r="D94" s="53" t="str">
        <f>IF(B94="","",VLOOKUP(B94,データ!$B$6:$D$132,3,FALSE))</f>
        <v>日南TCＪｒ</v>
      </c>
      <c r="E94" s="58" t="str">
        <f>IF(M92="","",IF(M92="○","●","○"))</f>
        <v>●</v>
      </c>
      <c r="F94" s="51">
        <f>IF(O92="","",O92)</f>
        <v>0</v>
      </c>
      <c r="G94" s="50">
        <f>IF(N92="","",N92)</f>
        <v>6</v>
      </c>
      <c r="H94" s="48">
        <f>IF(P92="","",P92)</f>
      </c>
      <c r="I94" s="60" t="str">
        <f>IF(M93="","",IF(M93="○","●","○"))</f>
        <v>○</v>
      </c>
      <c r="J94" s="51">
        <f>IF(O93="","",O93)</f>
        <v>6</v>
      </c>
      <c r="K94" s="50">
        <f>IF(N93="","",N93)</f>
        <v>4</v>
      </c>
      <c r="L94" s="48">
        <f>IF(P93="","",P93)</f>
      </c>
      <c r="M94" s="239"/>
      <c r="N94" s="237"/>
      <c r="O94" s="237"/>
      <c r="P94" s="238"/>
      <c r="Q94" s="51">
        <f>IF(E94="","",COUNTIF(E94:P94,"○"))</f>
        <v>1</v>
      </c>
      <c r="R94" s="50">
        <f>IF(E94="","",COUNTIF(E94:P94,"●"))</f>
        <v>1</v>
      </c>
      <c r="S94" s="240">
        <f>IF(F94="","",(F94+J94+N94)/(F94+G94+J94+K94+N94+O94))*100</f>
        <v>37.5</v>
      </c>
      <c r="T94" s="226"/>
      <c r="U94" s="242">
        <f>IF(S94="","",RANK(S94,S92:T94))</f>
        <v>2</v>
      </c>
      <c r="V94" s="243"/>
      <c r="AB94" s="54">
        <f>AB93+1</f>
        <v>56</v>
      </c>
      <c r="AC94" s="20" t="str">
        <f>IF(AB94="","",VLOOKUP(AB94,データ!$B$6:$D$132,2,FALSE))</f>
        <v>萬福　健太郎</v>
      </c>
      <c r="AD94" s="53" t="str">
        <f>IF(AB94="","",VLOOKUP(AB94,データ!$B$6:$D$132,3,FALSE))</f>
        <v>ライジングサンHJC</v>
      </c>
      <c r="AE94" s="58" t="str">
        <f>IF(AM92="","",IF(AM92="○","●","○"))</f>
        <v>●</v>
      </c>
      <c r="AF94" s="51">
        <f>IF(AO92="","",AO92)</f>
        <v>2</v>
      </c>
      <c r="AG94" s="50">
        <f>IF(AN92="","",AN92)</f>
        <v>6</v>
      </c>
      <c r="AH94" s="48">
        <f>IF(AP92="","",AP92)</f>
      </c>
      <c r="AI94" s="60" t="str">
        <f>IF(AM93="","",IF(AM93="○","●","○"))</f>
        <v>○</v>
      </c>
      <c r="AJ94" s="51">
        <f>IF(AO93="","",AO93)</f>
        <v>6</v>
      </c>
      <c r="AK94" s="50">
        <f>IF(AN93="","",AN93)</f>
        <v>0</v>
      </c>
      <c r="AL94" s="48">
        <f>IF(AP93="","",AP93)</f>
      </c>
      <c r="AM94" s="239"/>
      <c r="AN94" s="237"/>
      <c r="AO94" s="237"/>
      <c r="AP94" s="238"/>
      <c r="AQ94" s="51">
        <f>IF(AE94="","",COUNTIF(AE94:AP94,"○"))</f>
        <v>1</v>
      </c>
      <c r="AR94" s="50">
        <f>IF(AE94="","",COUNTIF(AE94:AP94,"●"))</f>
        <v>1</v>
      </c>
      <c r="AS94" s="240">
        <f>IF(AF94="","",(AF94+AJ94+AN94)/(AF94+AG94+AJ94+AK94+AN94+AO94))*100</f>
        <v>57.14285714285714</v>
      </c>
      <c r="AT94" s="226"/>
      <c r="AU94" s="242">
        <f>IF(AS94="","",RANK(AS94,AS92:AT94))</f>
        <v>2</v>
      </c>
      <c r="AV94" s="243"/>
    </row>
    <row r="95" ht="15.75" customHeight="1"/>
    <row r="96" spans="2:13" s="86" customFormat="1" ht="21">
      <c r="B96" s="197" t="s">
        <v>466</v>
      </c>
      <c r="E96" s="198"/>
      <c r="F96" s="199"/>
      <c r="G96" s="199"/>
      <c r="H96" s="199"/>
      <c r="I96" s="225" t="s">
        <v>492</v>
      </c>
      <c r="J96" s="199"/>
      <c r="K96" s="199"/>
      <c r="L96" s="199"/>
      <c r="M96" s="199"/>
    </row>
    <row r="97" spans="2:52" ht="22.5" customHeight="1">
      <c r="B97" s="56" t="s">
        <v>490</v>
      </c>
      <c r="C97" s="51" t="s">
        <v>235</v>
      </c>
      <c r="D97" s="56" t="s">
        <v>15</v>
      </c>
      <c r="E97" s="251" t="str">
        <f>LEFT(C98,3)</f>
        <v>吉弘　</v>
      </c>
      <c r="F97" s="243"/>
      <c r="G97" s="243"/>
      <c r="H97" s="249"/>
      <c r="I97" s="243" t="str">
        <f>LEFT(C99,3)</f>
        <v>西村　</v>
      </c>
      <c r="J97" s="243"/>
      <c r="K97" s="243"/>
      <c r="L97" s="249"/>
      <c r="M97" s="249" t="str">
        <f>LEFT(C100,3)</f>
        <v>近藤　</v>
      </c>
      <c r="N97" s="249"/>
      <c r="O97" s="249"/>
      <c r="P97" s="249"/>
      <c r="Q97" s="242" t="str">
        <f>LEFT(C101,3)</f>
        <v>川越　</v>
      </c>
      <c r="R97" s="252"/>
      <c r="S97" s="252"/>
      <c r="T97" s="243"/>
      <c r="U97" s="249" t="s">
        <v>252</v>
      </c>
      <c r="V97" s="249"/>
      <c r="W97" s="242" t="s">
        <v>16</v>
      </c>
      <c r="X97" s="243"/>
      <c r="Y97" s="249" t="s">
        <v>253</v>
      </c>
      <c r="Z97" s="249"/>
      <c r="AB97" s="56" t="s">
        <v>491</v>
      </c>
      <c r="AC97" s="51" t="s">
        <v>235</v>
      </c>
      <c r="AD97" s="56" t="s">
        <v>15</v>
      </c>
      <c r="AE97" s="251" t="str">
        <f>LEFT(AC98,3)</f>
        <v>矢野　</v>
      </c>
      <c r="AF97" s="243"/>
      <c r="AG97" s="243"/>
      <c r="AH97" s="249"/>
      <c r="AI97" s="243" t="str">
        <f>LEFT(AC99,3)</f>
        <v>甲斐　</v>
      </c>
      <c r="AJ97" s="243"/>
      <c r="AK97" s="243"/>
      <c r="AL97" s="249"/>
      <c r="AM97" s="249" t="str">
        <f>LEFT(AC100,3)</f>
        <v>東　俊</v>
      </c>
      <c r="AN97" s="249"/>
      <c r="AO97" s="249"/>
      <c r="AP97" s="249"/>
      <c r="AQ97" s="242" t="str">
        <f>LEFT(AC101,3)</f>
        <v>萬福　</v>
      </c>
      <c r="AR97" s="252"/>
      <c r="AS97" s="252"/>
      <c r="AT97" s="243"/>
      <c r="AU97" s="249" t="s">
        <v>252</v>
      </c>
      <c r="AV97" s="249"/>
      <c r="AW97" s="242" t="s">
        <v>16</v>
      </c>
      <c r="AX97" s="243"/>
      <c r="AY97" s="249" t="s">
        <v>253</v>
      </c>
      <c r="AZ97" s="249"/>
    </row>
    <row r="98" spans="2:52" ht="22.5" customHeight="1">
      <c r="B98" s="54">
        <v>43</v>
      </c>
      <c r="C98" s="52" t="str">
        <f>IF(B98="","",VLOOKUP(B98,データ!$B$6:$D$132,2,FALSE))</f>
        <v>吉弘　幸平</v>
      </c>
      <c r="D98" s="53" t="str">
        <f>IF(B98="","",VLOOKUP(B98,データ!$B$6:$D$132,3,FALSE))</f>
        <v>シーガイアＪｒ</v>
      </c>
      <c r="E98" s="250"/>
      <c r="F98" s="247"/>
      <c r="G98" s="247"/>
      <c r="H98" s="248"/>
      <c r="I98" s="14" t="str">
        <f>IF(J98="","",IF(J98&gt;K98,"○","●"))</f>
        <v>●</v>
      </c>
      <c r="J98" s="10">
        <v>2</v>
      </c>
      <c r="K98" s="6">
        <v>6</v>
      </c>
      <c r="L98" s="14"/>
      <c r="M98" s="246"/>
      <c r="N98" s="247"/>
      <c r="O98" s="247"/>
      <c r="P98" s="248"/>
      <c r="Q98" s="14" t="str">
        <f>IF(R98="","",IF(R98&gt;S98,"○","●"))</f>
        <v>○</v>
      </c>
      <c r="R98" s="10">
        <v>7</v>
      </c>
      <c r="S98" s="6">
        <v>6</v>
      </c>
      <c r="T98" s="14"/>
      <c r="U98" s="10">
        <f>IF(I98="","",COUNTIF(E98:T98,"○"))</f>
        <v>1</v>
      </c>
      <c r="V98" s="6">
        <f>IF(I98="","",COUNTIF(E98:T98,"●"))</f>
        <v>1</v>
      </c>
      <c r="W98" s="240"/>
      <c r="X98" s="241"/>
      <c r="Y98" s="244">
        <v>3</v>
      </c>
      <c r="Z98" s="245"/>
      <c r="AB98" s="54">
        <v>47</v>
      </c>
      <c r="AC98" s="52" t="str">
        <f>IF(AB98="","",VLOOKUP(AB98,データ!$B$6:$D$132,2,FALSE))</f>
        <v>矢野　雅己</v>
      </c>
      <c r="AD98" s="53" t="str">
        <f>IF(AB98="","",VLOOKUP(AB98,データ!$B$6:$D$132,3,FALSE))</f>
        <v>イワキリＪｒ</v>
      </c>
      <c r="AE98" s="250"/>
      <c r="AF98" s="247"/>
      <c r="AG98" s="247"/>
      <c r="AH98" s="248"/>
      <c r="AI98" s="14" t="str">
        <f>IF(AJ98="","",IF(AJ98&gt;AK98,"○","●"))</f>
        <v>○</v>
      </c>
      <c r="AJ98" s="10">
        <v>6</v>
      </c>
      <c r="AK98" s="6">
        <v>0</v>
      </c>
      <c r="AL98" s="14"/>
      <c r="AM98" s="246"/>
      <c r="AN98" s="247"/>
      <c r="AO98" s="247"/>
      <c r="AP98" s="248"/>
      <c r="AQ98" s="14" t="str">
        <f>IF(AR98="","",IF(AR98&gt;AS98,"○","●"))</f>
        <v>○</v>
      </c>
      <c r="AR98" s="10">
        <v>6</v>
      </c>
      <c r="AS98" s="6">
        <v>0</v>
      </c>
      <c r="AT98" s="14"/>
      <c r="AU98" s="10">
        <f>IF(AI98="","",COUNTIF(AE98:AT98,"○"))</f>
        <v>2</v>
      </c>
      <c r="AV98" s="6">
        <f>IF(AI98="","",COUNTIF(AE98:AT98,"●"))</f>
        <v>0</v>
      </c>
      <c r="AW98" s="240"/>
      <c r="AX98" s="241"/>
      <c r="AY98" s="244">
        <v>1</v>
      </c>
      <c r="AZ98" s="245"/>
    </row>
    <row r="99" spans="2:52" ht="22.5" customHeight="1">
      <c r="B99" s="54">
        <v>45</v>
      </c>
      <c r="C99" s="52" t="str">
        <f>IF(B99="","",VLOOKUP(B99,データ!$B$6:$D$132,2,FALSE))</f>
        <v>西村　健汰</v>
      </c>
      <c r="D99" s="53" t="str">
        <f>IF(B99="","",VLOOKUP(B99,データ!$B$6:$D$132,3,FALSE))</f>
        <v>シーガイアＪｒ</v>
      </c>
      <c r="E99" s="63" t="str">
        <f>IF(I98="","",IF(I98="○","●","○"))</f>
        <v>○</v>
      </c>
      <c r="F99" s="10">
        <f>IF(K98="","",K98)</f>
        <v>6</v>
      </c>
      <c r="G99" s="6">
        <f>IF(J98="","",J98)</f>
        <v>2</v>
      </c>
      <c r="H99" s="14">
        <f>IF(L98="","",L98)</f>
      </c>
      <c r="I99" s="246"/>
      <c r="J99" s="247"/>
      <c r="K99" s="247"/>
      <c r="L99" s="248"/>
      <c r="M99" s="14" t="str">
        <f>IF(N99="","",IF(N99&gt;O99,"○","●"))</f>
        <v>●</v>
      </c>
      <c r="N99" s="10">
        <v>3</v>
      </c>
      <c r="O99" s="6">
        <v>6</v>
      </c>
      <c r="P99" s="14"/>
      <c r="Q99" s="246"/>
      <c r="R99" s="247"/>
      <c r="S99" s="247"/>
      <c r="T99" s="248"/>
      <c r="U99" s="10">
        <f>IF(E99="","",COUNTIF(E99:T99,"○"))</f>
        <v>1</v>
      </c>
      <c r="V99" s="6">
        <f>IF(E99="","",COUNTIF(E99:T99,"●"))</f>
        <v>1</v>
      </c>
      <c r="W99" s="240"/>
      <c r="X99" s="241"/>
      <c r="Y99" s="244">
        <v>2</v>
      </c>
      <c r="Z99" s="245"/>
      <c r="AB99" s="54">
        <f>AB98+1</f>
        <v>48</v>
      </c>
      <c r="AC99" s="52" t="str">
        <f>IF(AB99="","",VLOOKUP(AB99,データ!$B$6:$D$132,2,FALSE))</f>
        <v>甲斐　博貴</v>
      </c>
      <c r="AD99" s="53" t="str">
        <f>IF(AB99="","",VLOOKUP(AB99,データ!$B$6:$D$132,3,FALSE))</f>
        <v>ロイヤルＪｒ</v>
      </c>
      <c r="AE99" s="63" t="str">
        <f>IF(AI98="","",IF(AI98="○","●","○"))</f>
        <v>●</v>
      </c>
      <c r="AF99" s="10">
        <f>IF(AK98="","",AK98)</f>
        <v>0</v>
      </c>
      <c r="AG99" s="6">
        <f>IF(AJ98="","",AJ98)</f>
        <v>6</v>
      </c>
      <c r="AH99" s="14">
        <f>IF(AL98="","",AL98)</f>
      </c>
      <c r="AI99" s="246"/>
      <c r="AJ99" s="247"/>
      <c r="AK99" s="247"/>
      <c r="AL99" s="248"/>
      <c r="AM99" s="14" t="str">
        <f>IF(AN99="","",IF(AN99&gt;AO99,"○","●"))</f>
        <v>●</v>
      </c>
      <c r="AN99" s="10">
        <v>0</v>
      </c>
      <c r="AO99" s="6">
        <v>6</v>
      </c>
      <c r="AP99" s="14"/>
      <c r="AQ99" s="246"/>
      <c r="AR99" s="247"/>
      <c r="AS99" s="247"/>
      <c r="AT99" s="248"/>
      <c r="AU99" s="10">
        <f>IF(AE99="","",COUNTIF(AE99:AT99,"○"))</f>
        <v>0</v>
      </c>
      <c r="AV99" s="6">
        <f>IF(AE99="","",COUNTIF(AE99:AT99,"●"))</f>
        <v>2</v>
      </c>
      <c r="AW99" s="240"/>
      <c r="AX99" s="241"/>
      <c r="AY99" s="244">
        <v>4</v>
      </c>
      <c r="AZ99" s="245"/>
    </row>
    <row r="100" spans="2:52" ht="22.5" customHeight="1">
      <c r="B100" s="54">
        <v>54</v>
      </c>
      <c r="C100" s="20" t="str">
        <f>IF(B100="","",VLOOKUP(B100,データ!$B$6:$D$132,2,FALSE))</f>
        <v>近藤　雄亮</v>
      </c>
      <c r="D100" s="53" t="str">
        <f>IF(B100="","",VLOOKUP(B100,データ!$B$6:$D$132,3,FALSE))</f>
        <v>ライジングサンHJC</v>
      </c>
      <c r="E100" s="236"/>
      <c r="F100" s="237"/>
      <c r="G100" s="237"/>
      <c r="H100" s="238"/>
      <c r="I100" s="56" t="str">
        <f>IF(M99="","",IF(M99="○","●","○"))</f>
        <v>○</v>
      </c>
      <c r="J100" s="51">
        <f>IF(O99="","",O99)</f>
        <v>6</v>
      </c>
      <c r="K100" s="50">
        <f>IF(N99="","",N99)</f>
        <v>3</v>
      </c>
      <c r="L100" s="14">
        <f>IF(P99="","",P99)</f>
      </c>
      <c r="M100" s="246"/>
      <c r="N100" s="247"/>
      <c r="O100" s="247"/>
      <c r="P100" s="248"/>
      <c r="Q100" s="14" t="str">
        <f>IF(R100="","",IF(R100&gt;S100,"○","●"))</f>
        <v>○</v>
      </c>
      <c r="R100" s="10">
        <v>6</v>
      </c>
      <c r="S100" s="6">
        <v>2</v>
      </c>
      <c r="T100" s="14"/>
      <c r="U100" s="10">
        <f>IF(I100="","",COUNTIF(E100:T100,"○"))</f>
        <v>2</v>
      </c>
      <c r="V100" s="6">
        <f>IF(I100="","",COUNTIF(E100:T100,"●"))</f>
        <v>0</v>
      </c>
      <c r="W100" s="240"/>
      <c r="X100" s="241"/>
      <c r="Y100" s="244">
        <v>1</v>
      </c>
      <c r="Z100" s="245"/>
      <c r="AB100" s="54">
        <v>51</v>
      </c>
      <c r="AC100" s="20" t="str">
        <f>IF(AB100="","",VLOOKUP(AB100,データ!$B$6:$D$132,2,FALSE))</f>
        <v>東　俊樹</v>
      </c>
      <c r="AD100" s="53" t="str">
        <f>IF(AB100="","",VLOOKUP(AB100,データ!$B$6:$D$132,3,FALSE))</f>
        <v>シーガイアＪｒ</v>
      </c>
      <c r="AE100" s="236"/>
      <c r="AF100" s="237"/>
      <c r="AG100" s="237"/>
      <c r="AH100" s="238"/>
      <c r="AI100" s="56" t="str">
        <f>IF(AM99="","",IF(AM99="○","●","○"))</f>
        <v>○</v>
      </c>
      <c r="AJ100" s="51">
        <f>IF(AO99="","",AO99)</f>
        <v>6</v>
      </c>
      <c r="AK100" s="50">
        <f>IF(AN99="","",AN99)</f>
        <v>0</v>
      </c>
      <c r="AL100" s="14">
        <f>IF(AP99="","",AP99)</f>
      </c>
      <c r="AM100" s="246"/>
      <c r="AN100" s="247"/>
      <c r="AO100" s="247"/>
      <c r="AP100" s="248"/>
      <c r="AQ100" s="14" t="str">
        <f>IF(AR100="","",IF(AR100&gt;AS100,"○","●"))</f>
        <v>○</v>
      </c>
      <c r="AR100" s="10">
        <v>6</v>
      </c>
      <c r="AS100" s="6">
        <v>1</v>
      </c>
      <c r="AT100" s="14"/>
      <c r="AU100" s="10">
        <f>IF(AI100="","",COUNTIF(AE100:AT100,"○"))</f>
        <v>2</v>
      </c>
      <c r="AV100" s="6">
        <f>IF(AI100="","",COUNTIF(AE100:AT100,"●"))</f>
        <v>0</v>
      </c>
      <c r="AW100" s="240"/>
      <c r="AX100" s="241"/>
      <c r="AY100" s="244">
        <v>2</v>
      </c>
      <c r="AZ100" s="245"/>
    </row>
    <row r="101" spans="2:52" ht="22.5" customHeight="1">
      <c r="B101" s="54">
        <v>53</v>
      </c>
      <c r="C101" s="53" t="str">
        <f>IF(B101="","",VLOOKUP(B101,データ!$B$6:$D$132,2,FALSE))</f>
        <v>川越　玲恭</v>
      </c>
      <c r="D101" s="53" t="str">
        <f>IF(B101="","",VLOOKUP(B101,データ!$B$6:$D$132,3,FALSE))</f>
        <v>日南TCＪｒ</v>
      </c>
      <c r="E101" s="49" t="str">
        <f>IF(Q98="","",IF(Q98="○","●","○"))</f>
        <v>●</v>
      </c>
      <c r="F101" s="51">
        <f>IF(S98="","",S98)</f>
        <v>6</v>
      </c>
      <c r="G101" s="50">
        <f>IF(R98="","",R98)</f>
        <v>7</v>
      </c>
      <c r="H101" s="56">
        <f>IF(T98="","",T98)</f>
      </c>
      <c r="I101" s="239"/>
      <c r="J101" s="237"/>
      <c r="K101" s="237"/>
      <c r="L101" s="238"/>
      <c r="M101" s="56" t="str">
        <f>IF(Q100="","",IF(Q100="○","●","○"))</f>
        <v>●</v>
      </c>
      <c r="N101" s="51">
        <f>IF(S100="","",S100)</f>
        <v>2</v>
      </c>
      <c r="O101" s="50">
        <f>IF(R100="","",R100)</f>
        <v>6</v>
      </c>
      <c r="P101" s="56">
        <f>IF(T100="","",T100)</f>
      </c>
      <c r="Q101" s="239"/>
      <c r="R101" s="237"/>
      <c r="S101" s="237"/>
      <c r="T101" s="238"/>
      <c r="U101" s="51">
        <f>IF(E101="","",COUNTIF(E101:T101,"○"))</f>
        <v>0</v>
      </c>
      <c r="V101" s="50">
        <f>IF(E101="","",COUNTIF(E101:T101,"●"))</f>
        <v>2</v>
      </c>
      <c r="W101" s="240"/>
      <c r="X101" s="241"/>
      <c r="Y101" s="242">
        <v>4</v>
      </c>
      <c r="Z101" s="243"/>
      <c r="AB101" s="54">
        <v>56</v>
      </c>
      <c r="AC101" s="53" t="str">
        <f>IF(AB101="","",VLOOKUP(AB101,データ!$B$6:$D$132,2,FALSE))</f>
        <v>萬福　健太郎</v>
      </c>
      <c r="AD101" s="53" t="str">
        <f>IF(AB101="","",VLOOKUP(AB101,データ!$B$6:$D$132,3,FALSE))</f>
        <v>ライジングサンHJC</v>
      </c>
      <c r="AE101" s="49" t="str">
        <f>IF(AQ98="","",IF(AQ98="○","●","○"))</f>
        <v>●</v>
      </c>
      <c r="AF101" s="51">
        <f>IF(AS98="","",AS98)</f>
        <v>0</v>
      </c>
      <c r="AG101" s="50">
        <f>IF(AR98="","",AR98)</f>
        <v>6</v>
      </c>
      <c r="AH101" s="56">
        <f>IF(AT98="","",AT98)</f>
      </c>
      <c r="AI101" s="239"/>
      <c r="AJ101" s="237"/>
      <c r="AK101" s="237"/>
      <c r="AL101" s="238"/>
      <c r="AM101" s="56" t="str">
        <f>IF(AQ100="","",IF(AQ100="○","●","○"))</f>
        <v>●</v>
      </c>
      <c r="AN101" s="51">
        <f>IF(AS100="","",AS100)</f>
        <v>1</v>
      </c>
      <c r="AO101" s="50">
        <f>IF(AR100="","",AR100)</f>
        <v>6</v>
      </c>
      <c r="AP101" s="56">
        <f>IF(AT100="","",AT100)</f>
      </c>
      <c r="AQ101" s="239"/>
      <c r="AR101" s="237"/>
      <c r="AS101" s="237"/>
      <c r="AT101" s="238"/>
      <c r="AU101" s="51">
        <f>IF(AE101="","",COUNTIF(AE101:AT101,"○"))</f>
        <v>0</v>
      </c>
      <c r="AV101" s="50">
        <f>IF(AE101="","",COUNTIF(AE101:AT101,"●"))</f>
        <v>2</v>
      </c>
      <c r="AW101" s="240"/>
      <c r="AX101" s="241"/>
      <c r="AY101" s="242">
        <v>3</v>
      </c>
      <c r="AZ101" s="243"/>
    </row>
    <row r="102" spans="3:24" ht="22.5" customHeight="1">
      <c r="C102" s="3"/>
      <c r="D102" s="3"/>
      <c r="W102" s="188"/>
      <c r="X102" s="188"/>
    </row>
    <row r="103" spans="2:28" s="86" customFormat="1" ht="26.25" customHeight="1">
      <c r="B103" s="197" t="s">
        <v>456</v>
      </c>
      <c r="W103" s="202"/>
      <c r="X103" s="202"/>
      <c r="AB103" s="197" t="s">
        <v>442</v>
      </c>
    </row>
    <row r="104" spans="2:48" ht="22.5" customHeight="1">
      <c r="B104" s="56"/>
      <c r="C104" s="51" t="s">
        <v>235</v>
      </c>
      <c r="D104" s="56" t="s">
        <v>15</v>
      </c>
      <c r="E104" s="251" t="str">
        <f>LEFT(C105,3)</f>
        <v>近藤　</v>
      </c>
      <c r="F104" s="243"/>
      <c r="G104" s="243"/>
      <c r="H104" s="249"/>
      <c r="I104" s="243" t="str">
        <f>LEFT(C106,3)</f>
        <v>東　俊</v>
      </c>
      <c r="J104" s="243"/>
      <c r="K104" s="243"/>
      <c r="L104" s="249"/>
      <c r="M104" s="249" t="str">
        <f>LEFT(C107,3)</f>
        <v>矢野　</v>
      </c>
      <c r="N104" s="249"/>
      <c r="O104" s="249"/>
      <c r="P104" s="249"/>
      <c r="Q104" s="242" t="str">
        <f>LEFT(C108,3)</f>
        <v>西村　</v>
      </c>
      <c r="R104" s="252"/>
      <c r="S104" s="252"/>
      <c r="T104" s="243"/>
      <c r="U104" s="249" t="s">
        <v>252</v>
      </c>
      <c r="V104" s="249"/>
      <c r="W104" s="242" t="s">
        <v>16</v>
      </c>
      <c r="X104" s="243"/>
      <c r="Y104" s="249" t="s">
        <v>253</v>
      </c>
      <c r="Z104" s="249"/>
      <c r="AB104" s="56"/>
      <c r="AC104" s="51" t="s">
        <v>235</v>
      </c>
      <c r="AD104" s="56" t="s">
        <v>15</v>
      </c>
      <c r="AE104" s="251" t="str">
        <f>LEFT(AC105,3)</f>
        <v>吉弘　</v>
      </c>
      <c r="AF104" s="243"/>
      <c r="AG104" s="243"/>
      <c r="AH104" s="249"/>
      <c r="AI104" s="243" t="str">
        <f>LEFT(AC106,3)</f>
        <v>川越　</v>
      </c>
      <c r="AJ104" s="243"/>
      <c r="AK104" s="243"/>
      <c r="AL104" s="249"/>
      <c r="AM104" s="249" t="str">
        <f>LEFT(AC107,3)</f>
        <v>甲斐　</v>
      </c>
      <c r="AN104" s="249"/>
      <c r="AO104" s="249"/>
      <c r="AP104" s="249"/>
      <c r="AQ104" s="249" t="s">
        <v>252</v>
      </c>
      <c r="AR104" s="249"/>
      <c r="AS104" s="242" t="s">
        <v>16</v>
      </c>
      <c r="AT104" s="243"/>
      <c r="AU104" s="249" t="s">
        <v>253</v>
      </c>
      <c r="AV104" s="249"/>
    </row>
    <row r="105" spans="2:48" ht="22.5" customHeight="1">
      <c r="B105" s="54">
        <v>54</v>
      </c>
      <c r="C105" s="52" t="str">
        <f>IF(B105="","",VLOOKUP(B105,データ!$B$6:$D$132,2,FALSE))</f>
        <v>近藤　雄亮</v>
      </c>
      <c r="D105" s="53" t="str">
        <f>IF(B105="","",VLOOKUP(B105,データ!$B$6:$D$132,3,FALSE))</f>
        <v>ライジングサンHJC</v>
      </c>
      <c r="E105" s="250"/>
      <c r="F105" s="247"/>
      <c r="G105" s="247"/>
      <c r="H105" s="248"/>
      <c r="I105" s="14" t="str">
        <f>IF(J105="","",IF(J105&gt;K105,"○","●"))</f>
        <v>○</v>
      </c>
      <c r="J105" s="10">
        <v>6</v>
      </c>
      <c r="K105" s="6">
        <v>2</v>
      </c>
      <c r="L105" s="14"/>
      <c r="M105" s="14" t="str">
        <f>IF(N105="","",IF(N105&gt;O105,"○","●"))</f>
        <v>●</v>
      </c>
      <c r="N105" s="10">
        <v>3</v>
      </c>
      <c r="O105" s="6">
        <v>6</v>
      </c>
      <c r="P105" s="14"/>
      <c r="Q105" s="14" t="str">
        <f>IF(R105="","",IF(R105&gt;S105,"○","●"))</f>
        <v>○</v>
      </c>
      <c r="R105" s="10">
        <v>6</v>
      </c>
      <c r="S105" s="6">
        <v>2</v>
      </c>
      <c r="T105" s="14"/>
      <c r="U105" s="10">
        <f>IF(I105="","",COUNTIF(E105:T105,"○"))</f>
        <v>2</v>
      </c>
      <c r="V105" s="6">
        <f>IF(I105="","",COUNTIF(E105:T105,"●"))</f>
        <v>1</v>
      </c>
      <c r="W105" s="240">
        <f>IF(J105="","",(F105+J105+N105+R105)/(F105+G105+J105+K105+N105+O105+R105+S105))*100</f>
        <v>60</v>
      </c>
      <c r="X105" s="241"/>
      <c r="Y105" s="244">
        <f>IF(W105="","",RANK(W105,W105:X108))</f>
        <v>2</v>
      </c>
      <c r="Z105" s="245"/>
      <c r="AB105" s="54">
        <v>43</v>
      </c>
      <c r="AC105" s="52" t="str">
        <f>IF(AB105="","",VLOOKUP(AB105,データ!$B$6:$D$132,2,FALSE))</f>
        <v>吉弘　幸平</v>
      </c>
      <c r="AD105" s="53" t="str">
        <f>IF(AB105="","",VLOOKUP(AB105,データ!$B$6:$D$132,3,FALSE))</f>
        <v>シーガイアＪｒ</v>
      </c>
      <c r="AE105" s="227"/>
      <c r="AF105" s="237"/>
      <c r="AG105" s="237"/>
      <c r="AH105" s="238"/>
      <c r="AI105" s="55" t="str">
        <f>IF(AJ105="","",IF(AJ105&gt;AK105,"○","●"))</f>
        <v>●</v>
      </c>
      <c r="AJ105" s="10">
        <v>4</v>
      </c>
      <c r="AK105" s="6">
        <v>6</v>
      </c>
      <c r="AL105" s="6"/>
      <c r="AM105" s="55" t="str">
        <f>IF(AN105="","",IF(AN105&gt;AO105,"○","●"))</f>
        <v>○</v>
      </c>
      <c r="AN105" s="10">
        <v>6</v>
      </c>
      <c r="AO105" s="6">
        <v>1</v>
      </c>
      <c r="AP105" s="6"/>
      <c r="AQ105" s="51">
        <f>IF(AI105="","",COUNTIF(AE105:AP105,"○"))</f>
        <v>1</v>
      </c>
      <c r="AR105" s="50">
        <f>IF(AI105="","",COUNTIF(AE105:AP105,"●"))</f>
        <v>1</v>
      </c>
      <c r="AS105" s="240">
        <f>IF(AJ105="","",(AF105+AJ105+AN105)/(AF105+AG105+AJ105+AK105+AN105+AO105))*100</f>
        <v>58.82352941176471</v>
      </c>
      <c r="AT105" s="226"/>
      <c r="AU105" s="242">
        <f>IF(AS105="","",RANK(AS105,AS105:AT107))</f>
        <v>2</v>
      </c>
      <c r="AV105" s="243"/>
    </row>
    <row r="106" spans="2:48" ht="22.5" customHeight="1">
      <c r="B106" s="54">
        <v>51</v>
      </c>
      <c r="C106" s="52" t="str">
        <f>IF(B106="","",VLOOKUP(B106,データ!$B$6:$D$132,2,FALSE))</f>
        <v>東　俊樹</v>
      </c>
      <c r="D106" s="53" t="str">
        <f>IF(B106="","",VLOOKUP(B106,データ!$B$6:$D$132,3,FALSE))</f>
        <v>シーガイアＪｒ</v>
      </c>
      <c r="E106" s="63" t="str">
        <f>IF(I105="","",IF(I105="○","●","○"))</f>
        <v>●</v>
      </c>
      <c r="F106" s="10">
        <f>IF(K105="","",K105)</f>
        <v>2</v>
      </c>
      <c r="G106" s="6">
        <f>IF(J105="","",J105)</f>
        <v>6</v>
      </c>
      <c r="H106" s="14">
        <f>IF(L105="","",L105)</f>
      </c>
      <c r="I106" s="246"/>
      <c r="J106" s="247"/>
      <c r="K106" s="247"/>
      <c r="L106" s="248"/>
      <c r="M106" s="14" t="str">
        <f>IF(N106="","",IF(N106&gt;O106,"○","●"))</f>
        <v>●</v>
      </c>
      <c r="N106" s="10">
        <v>3</v>
      </c>
      <c r="O106" s="6">
        <v>6</v>
      </c>
      <c r="P106" s="14"/>
      <c r="Q106" s="14" t="str">
        <f>IF(R106="","",IF(R106&gt;S106,"○","●"))</f>
        <v>○</v>
      </c>
      <c r="R106" s="10">
        <v>6</v>
      </c>
      <c r="S106" s="6">
        <v>1</v>
      </c>
      <c r="T106" s="14"/>
      <c r="U106" s="10">
        <f>IF(E106="","",COUNTIF(E106:T106,"○"))</f>
        <v>1</v>
      </c>
      <c r="V106" s="6">
        <f>IF(E106="","",COUNTIF(E106:T106,"●"))</f>
        <v>2</v>
      </c>
      <c r="W106" s="240">
        <f>IF(F106="","",(F106+N106+R106)/(F106+G106+N106+O106+R106+S106))*100</f>
        <v>45.83333333333333</v>
      </c>
      <c r="X106" s="241"/>
      <c r="Y106" s="244">
        <f>IF(W106="","",RANK(W106,W105:X108))</f>
        <v>3</v>
      </c>
      <c r="Z106" s="245"/>
      <c r="AB106" s="54">
        <v>53</v>
      </c>
      <c r="AC106" s="52" t="str">
        <f>IF(AB106="","",VLOOKUP(AB106,データ!$B$6:$D$132,2,FALSE))</f>
        <v>川越　玲恭</v>
      </c>
      <c r="AD106" s="53" t="str">
        <f>IF(AB106="","",VLOOKUP(AB106,データ!$B$6:$D$132,3,FALSE))</f>
        <v>日南TCＪｒ</v>
      </c>
      <c r="AE106" s="58" t="str">
        <f>IF(AI105="","",IF(AI105="○","●","○"))</f>
        <v>○</v>
      </c>
      <c r="AF106" s="51">
        <f>IF(AK105="","",AK105)</f>
        <v>6</v>
      </c>
      <c r="AG106" s="50">
        <f>IF(AJ105="","",AJ105)</f>
        <v>4</v>
      </c>
      <c r="AH106" s="48">
        <f>IF(AL105="","",AL105)</f>
      </c>
      <c r="AI106" s="239"/>
      <c r="AJ106" s="237"/>
      <c r="AK106" s="237"/>
      <c r="AL106" s="238"/>
      <c r="AM106" s="59" t="str">
        <f>IF(AN106="","",IF(AN106&gt;AO106,"○","●"))</f>
        <v>○</v>
      </c>
      <c r="AN106" s="51">
        <v>6</v>
      </c>
      <c r="AO106" s="50">
        <v>2</v>
      </c>
      <c r="AP106" s="50"/>
      <c r="AQ106" s="51">
        <f>IF(AE106="","",COUNTIF(AE106:AP106,"○"))</f>
        <v>2</v>
      </c>
      <c r="AR106" s="50">
        <f>IF(AE106="","",COUNTIF(AE106:AP106,"●"))</f>
        <v>0</v>
      </c>
      <c r="AS106" s="240">
        <f>IF(AF106="","",(AF106+AJ106+AN106)/(AF106+AG106+AJ106+AK106+AN106+AO106))*100</f>
        <v>66.66666666666666</v>
      </c>
      <c r="AT106" s="226"/>
      <c r="AU106" s="242">
        <f>IF(AS106="","",RANK(AS106,AS105:AT107))</f>
        <v>1</v>
      </c>
      <c r="AV106" s="243"/>
    </row>
    <row r="107" spans="2:48" ht="22.5" customHeight="1">
      <c r="B107" s="54">
        <v>47</v>
      </c>
      <c r="C107" s="20" t="str">
        <f>IF(B107="","",VLOOKUP(B107,データ!$B$6:$D$132,2,FALSE))</f>
        <v>矢野　雅己</v>
      </c>
      <c r="D107" s="53" t="str">
        <f>IF(B107="","",VLOOKUP(B107,データ!$B$6:$D$132,3,FALSE))</f>
        <v>イワキリＪｒ</v>
      </c>
      <c r="E107" s="63" t="str">
        <f>IF(M105="","",IF(M105="○","●","○"))</f>
        <v>○</v>
      </c>
      <c r="F107" s="51">
        <f>IF(O105="","",O105)</f>
        <v>6</v>
      </c>
      <c r="G107" s="50">
        <f>IF(N105="","",N105)</f>
        <v>3</v>
      </c>
      <c r="H107" s="56">
        <f>IF(P105="","",P105)</f>
      </c>
      <c r="I107" s="56" t="str">
        <f>IF(M106="","",IF(M106="○","●","○"))</f>
        <v>○</v>
      </c>
      <c r="J107" s="51">
        <f>IF(O106="","",O106)</f>
        <v>6</v>
      </c>
      <c r="K107" s="50">
        <f>IF(N106="","",N106)</f>
        <v>3</v>
      </c>
      <c r="L107" s="14">
        <f>IF(P106="","",P106)</f>
      </c>
      <c r="M107" s="239"/>
      <c r="N107" s="237"/>
      <c r="O107" s="237"/>
      <c r="P107" s="238"/>
      <c r="Q107" s="14" t="str">
        <f>IF(R107="","",IF(R107&gt;S107,"○","●"))</f>
        <v>○</v>
      </c>
      <c r="R107" s="10">
        <v>6</v>
      </c>
      <c r="S107" s="6">
        <v>2</v>
      </c>
      <c r="T107" s="14"/>
      <c r="U107" s="10">
        <f>IF(E107="","",COUNTIF(E107:T107,"○"))</f>
        <v>3</v>
      </c>
      <c r="V107" s="6">
        <f>IF(E107="","",COUNTIF(E107:T107,"●"))</f>
        <v>0</v>
      </c>
      <c r="W107" s="240">
        <f>IF(F107="","",(F107+J107+N107+R107)/(F107+G107+J107+K107+N107+O107+R107+S107))*100</f>
        <v>69.23076923076923</v>
      </c>
      <c r="X107" s="241"/>
      <c r="Y107" s="244">
        <f>IF(W107="","",RANK(W107,W105:X108))</f>
        <v>1</v>
      </c>
      <c r="Z107" s="245"/>
      <c r="AB107" s="54">
        <v>48</v>
      </c>
      <c r="AC107" s="20" t="str">
        <f>IF(AB107="","",VLOOKUP(AB107,データ!$B$6:$D$132,2,FALSE))</f>
        <v>甲斐　博貴</v>
      </c>
      <c r="AD107" s="53" t="str">
        <f>IF(AB107="","",VLOOKUP(AB107,データ!$B$6:$D$132,3,FALSE))</f>
        <v>ロイヤルＪｒ</v>
      </c>
      <c r="AE107" s="58" t="str">
        <f>IF(AM105="","",IF(AM105="○","●","○"))</f>
        <v>●</v>
      </c>
      <c r="AF107" s="51">
        <f>IF(AO105="","",AO105)</f>
        <v>1</v>
      </c>
      <c r="AG107" s="50">
        <f>IF(AN105="","",AN105)</f>
        <v>6</v>
      </c>
      <c r="AH107" s="48">
        <f>IF(AP105="","",AP105)</f>
      </c>
      <c r="AI107" s="60" t="str">
        <f>IF(AM106="","",IF(AM106="○","●","○"))</f>
        <v>●</v>
      </c>
      <c r="AJ107" s="51">
        <f>IF(AO106="","",AO106)</f>
        <v>2</v>
      </c>
      <c r="AK107" s="50">
        <f>IF(AN106="","",AN106)</f>
        <v>6</v>
      </c>
      <c r="AL107" s="48">
        <f>IF(AP106="","",AP106)</f>
      </c>
      <c r="AM107" s="239"/>
      <c r="AN107" s="237"/>
      <c r="AO107" s="237"/>
      <c r="AP107" s="238"/>
      <c r="AQ107" s="51">
        <f>IF(AE107="","",COUNTIF(AE107:AP107,"○"))</f>
        <v>0</v>
      </c>
      <c r="AR107" s="50">
        <f>IF(AE107="","",COUNTIF(AE107:AP107,"●"))</f>
        <v>2</v>
      </c>
      <c r="AS107" s="240">
        <f>IF(AF107="","",(AF107+AJ107+AN107)/(AF107+AG107+AJ107+AK107+AN107+AO107))*100</f>
        <v>20</v>
      </c>
      <c r="AT107" s="226"/>
      <c r="AU107" s="242">
        <f>IF(AS107="","",RANK(AS107,AS105:AT107))</f>
        <v>3</v>
      </c>
      <c r="AV107" s="243"/>
    </row>
    <row r="108" spans="2:26" ht="22.5" customHeight="1">
      <c r="B108" s="54">
        <v>45</v>
      </c>
      <c r="C108" s="53" t="str">
        <f>IF(B108="","",VLOOKUP(B108,データ!$B$6:$D$132,2,FALSE))</f>
        <v>西村　健汰</v>
      </c>
      <c r="D108" s="53" t="str">
        <f>IF(B108="","",VLOOKUP(B108,データ!$B$6:$D$132,3,FALSE))</f>
        <v>シーガイアＪｒ</v>
      </c>
      <c r="E108" s="49" t="str">
        <f>IF(Q105="","",IF(Q105="○","●","○"))</f>
        <v>●</v>
      </c>
      <c r="F108" s="9">
        <f>IF(S105="","",S105)</f>
        <v>2</v>
      </c>
      <c r="G108" s="8">
        <f>IF(R105="","",R105)</f>
        <v>6</v>
      </c>
      <c r="H108" s="15">
        <f>IF(T105="","",T105)</f>
      </c>
      <c r="I108" s="15" t="str">
        <f>IF(Q106="","",IF(Q106="○","●","○"))</f>
        <v>●</v>
      </c>
      <c r="J108" s="9">
        <f>IF(S106="","",S106)</f>
        <v>1</v>
      </c>
      <c r="K108" s="8">
        <f>IF(R106="","",R106)</f>
        <v>6</v>
      </c>
      <c r="L108" s="56">
        <f>IF(T106="","",T106)</f>
      </c>
      <c r="M108" s="56" t="str">
        <f>IF(Q107="","",IF(Q107="○","●","○"))</f>
        <v>●</v>
      </c>
      <c r="N108" s="51">
        <f>IF(S107="","",S107)</f>
        <v>2</v>
      </c>
      <c r="O108" s="50">
        <f>IF(R107="","",R107)</f>
        <v>6</v>
      </c>
      <c r="P108" s="56">
        <f>IF(T107="","",T107)</f>
      </c>
      <c r="Q108" s="239"/>
      <c r="R108" s="237"/>
      <c r="S108" s="237"/>
      <c r="T108" s="238"/>
      <c r="U108" s="51">
        <f>IF(E108="","",COUNTIF(E108:T108,"○"))</f>
        <v>0</v>
      </c>
      <c r="V108" s="50">
        <f>IF(E108="","",COUNTIF(E108:T108,"●"))</f>
        <v>3</v>
      </c>
      <c r="W108" s="240">
        <f>IF(F108="","",(F108+J108+N108+R108)/(F108+G108+J108+K108+N108+O108+R108+S108))*100</f>
        <v>21.73913043478261</v>
      </c>
      <c r="X108" s="241"/>
      <c r="Y108" s="242">
        <f>IF(W108="","",RANK(W108,W105:X108))</f>
        <v>4</v>
      </c>
      <c r="Z108" s="243"/>
    </row>
    <row r="109" spans="2:52" ht="21" customHeight="1">
      <c r="B109" s="61"/>
      <c r="C109" s="3"/>
      <c r="D109" s="3"/>
      <c r="W109" s="188"/>
      <c r="X109" s="188"/>
      <c r="AZ109" s="208" t="s">
        <v>469</v>
      </c>
    </row>
    <row r="110" spans="2:52" ht="21" customHeight="1">
      <c r="B110" s="61"/>
      <c r="C110" s="3"/>
      <c r="D110" s="3"/>
      <c r="W110" s="188"/>
      <c r="X110" s="188"/>
      <c r="AZ110" s="208"/>
    </row>
    <row r="111" spans="2:29" s="86" customFormat="1" ht="21" customHeight="1">
      <c r="B111" s="197" t="s">
        <v>444</v>
      </c>
      <c r="E111" s="198"/>
      <c r="F111" s="199"/>
      <c r="G111" s="199"/>
      <c r="H111" s="199"/>
      <c r="I111" s="199"/>
      <c r="J111" s="225" t="s">
        <v>488</v>
      </c>
      <c r="K111" s="199"/>
      <c r="L111" s="199"/>
      <c r="M111" s="199"/>
      <c r="AC111" s="203"/>
    </row>
    <row r="112" spans="2:52" ht="21" customHeight="1">
      <c r="B112" s="56"/>
      <c r="C112" s="51" t="s">
        <v>235</v>
      </c>
      <c r="D112" s="56" t="s">
        <v>15</v>
      </c>
      <c r="E112" s="251" t="str">
        <f>LEFT(C113,3)</f>
        <v>河野　</v>
      </c>
      <c r="F112" s="243"/>
      <c r="G112" s="243"/>
      <c r="H112" s="249"/>
      <c r="I112" s="243" t="str">
        <f>LEFT(C114,3)</f>
        <v>永野　</v>
      </c>
      <c r="J112" s="243"/>
      <c r="K112" s="243"/>
      <c r="L112" s="249"/>
      <c r="M112" s="249" t="str">
        <f>LEFT(C115,3)</f>
        <v>中嶋　</v>
      </c>
      <c r="N112" s="249"/>
      <c r="O112" s="249"/>
      <c r="P112" s="249"/>
      <c r="Q112" s="242" t="str">
        <f>LEFT(C116,3)</f>
        <v>石田　</v>
      </c>
      <c r="R112" s="252"/>
      <c r="S112" s="252"/>
      <c r="T112" s="243"/>
      <c r="U112" s="249" t="s">
        <v>252</v>
      </c>
      <c r="V112" s="249"/>
      <c r="W112" s="242" t="s">
        <v>16</v>
      </c>
      <c r="X112" s="243"/>
      <c r="Y112" s="249" t="s">
        <v>253</v>
      </c>
      <c r="Z112" s="249"/>
      <c r="AB112" s="56"/>
      <c r="AC112" s="51" t="s">
        <v>235</v>
      </c>
      <c r="AD112" s="56" t="s">
        <v>15</v>
      </c>
      <c r="AE112" s="251" t="str">
        <f>LEFT(AC113,3)</f>
        <v>井上　</v>
      </c>
      <c r="AF112" s="243"/>
      <c r="AG112" s="243"/>
      <c r="AH112" s="249"/>
      <c r="AI112" s="243" t="str">
        <f>LEFT(AC114,3)</f>
        <v>石川　</v>
      </c>
      <c r="AJ112" s="243"/>
      <c r="AK112" s="243"/>
      <c r="AL112" s="249"/>
      <c r="AM112" s="249" t="str">
        <f>LEFT(AC115,3)</f>
        <v>鬼塚　</v>
      </c>
      <c r="AN112" s="249"/>
      <c r="AO112" s="249"/>
      <c r="AP112" s="249"/>
      <c r="AQ112" s="242" t="str">
        <f>LEFT(AC116,3)</f>
        <v>寺田 </v>
      </c>
      <c r="AR112" s="252"/>
      <c r="AS112" s="252"/>
      <c r="AT112" s="243"/>
      <c r="AU112" s="249" t="s">
        <v>252</v>
      </c>
      <c r="AV112" s="249"/>
      <c r="AW112" s="242" t="s">
        <v>16</v>
      </c>
      <c r="AX112" s="243"/>
      <c r="AY112" s="249" t="s">
        <v>253</v>
      </c>
      <c r="AZ112" s="249"/>
    </row>
    <row r="113" spans="2:52" ht="21" customHeight="1">
      <c r="B113" s="54">
        <v>57</v>
      </c>
      <c r="C113" s="52" t="str">
        <f>IF(B113="","",VLOOKUP(B113,データ!$B$6:$D$132,2,FALSE))</f>
        <v>河野　侑奈</v>
      </c>
      <c r="D113" s="53" t="str">
        <f>IF(B113="","",VLOOKUP(B113,データ!$B$6:$D$132,3,FALSE))</f>
        <v>久峰中</v>
      </c>
      <c r="E113" s="250"/>
      <c r="F113" s="247"/>
      <c r="G113" s="247"/>
      <c r="H113" s="248"/>
      <c r="I113" s="14" t="str">
        <f>IF(J113="","",IF(J113&gt;K113,"○","●"))</f>
        <v>○</v>
      </c>
      <c r="J113" s="10">
        <v>6</v>
      </c>
      <c r="K113" s="6">
        <v>2</v>
      </c>
      <c r="L113" s="14"/>
      <c r="M113" s="246"/>
      <c r="N113" s="247"/>
      <c r="O113" s="247"/>
      <c r="P113" s="248"/>
      <c r="Q113" s="14" t="str">
        <f>IF(R113="","",IF(R113&gt;S113,"○","●"))</f>
        <v>●</v>
      </c>
      <c r="R113" s="10">
        <v>3</v>
      </c>
      <c r="S113" s="6">
        <v>6</v>
      </c>
      <c r="T113" s="14"/>
      <c r="U113" s="10">
        <f>IF(I113="","",COUNTIF(E113:T113,"○"))</f>
        <v>1</v>
      </c>
      <c r="V113" s="6">
        <f>IF(I113="","",COUNTIF(E113:T113,"●"))</f>
        <v>1</v>
      </c>
      <c r="W113" s="240"/>
      <c r="X113" s="241"/>
      <c r="Y113" s="244">
        <v>3</v>
      </c>
      <c r="Z113" s="245"/>
      <c r="AB113" s="54">
        <v>61</v>
      </c>
      <c r="AC113" s="52" t="str">
        <f>IF(AB113="","",VLOOKUP(AB113,データ!$B$6:$D$132,2,FALSE))</f>
        <v>井上　小波</v>
      </c>
      <c r="AD113" s="53" t="str">
        <f>IF(AB113="","",VLOOKUP(AB113,データ!$B$6:$D$132,3,FALSE))</f>
        <v>清武Jr</v>
      </c>
      <c r="AE113" s="250"/>
      <c r="AF113" s="247"/>
      <c r="AG113" s="247"/>
      <c r="AH113" s="248"/>
      <c r="AI113" s="14" t="str">
        <f>IF(AJ113="","",IF(AJ113&gt;AK113,"○","●"))</f>
        <v>○</v>
      </c>
      <c r="AJ113" s="10">
        <v>6</v>
      </c>
      <c r="AK113" s="6">
        <v>2</v>
      </c>
      <c r="AL113" s="14"/>
      <c r="AM113" s="246"/>
      <c r="AN113" s="247"/>
      <c r="AO113" s="247"/>
      <c r="AP113" s="248"/>
      <c r="AQ113" s="14" t="str">
        <f>IF(AR113="","",IF(AR113&gt;AS113,"○","●"))</f>
        <v>○</v>
      </c>
      <c r="AR113" s="10">
        <v>6</v>
      </c>
      <c r="AS113" s="6">
        <v>1</v>
      </c>
      <c r="AT113" s="14"/>
      <c r="AU113" s="10">
        <f>IF(AI113="","",COUNTIF(AE113:AT113,"○"))</f>
        <v>2</v>
      </c>
      <c r="AV113" s="6">
        <f>IF(AI113="","",COUNTIF(AE113:AT113,"●"))</f>
        <v>0</v>
      </c>
      <c r="AW113" s="240">
        <f>IF(AJ113="","",(AF113+AJ113+AN113+AR113)/(AF113+AG113+AJ113+AK113+AN113+AO113+AR113+AS113))*100</f>
        <v>80</v>
      </c>
      <c r="AX113" s="241"/>
      <c r="AY113" s="244">
        <f>IF(AW113="","",RANK(AW113,AW113:AX116))</f>
        <v>2</v>
      </c>
      <c r="AZ113" s="245"/>
    </row>
    <row r="114" spans="2:52" ht="21" customHeight="1">
      <c r="B114" s="54">
        <f>B113+1</f>
        <v>58</v>
      </c>
      <c r="C114" s="52" t="str">
        <f>IF(B114="","",VLOOKUP(B114,データ!$B$6:$D$132,2,FALSE))</f>
        <v>永野　聖菜</v>
      </c>
      <c r="D114" s="53" t="str">
        <f>IF(B114="","",VLOOKUP(B114,データ!$B$6:$D$132,3,FALSE))</f>
        <v>広瀬中</v>
      </c>
      <c r="E114" s="63" t="str">
        <f>IF(I113="","",IF(I113="○","●","○"))</f>
        <v>●</v>
      </c>
      <c r="F114" s="10">
        <f>IF(K113="","",K113)</f>
        <v>2</v>
      </c>
      <c r="G114" s="6">
        <f>IF(J113="","",J113)</f>
        <v>6</v>
      </c>
      <c r="H114" s="14">
        <f>IF(L113="","",L113)</f>
      </c>
      <c r="I114" s="246"/>
      <c r="J114" s="247"/>
      <c r="K114" s="247"/>
      <c r="L114" s="248"/>
      <c r="M114" s="14" t="str">
        <f>IF(N114="","",IF(N114&gt;O114,"○","●"))</f>
        <v>●</v>
      </c>
      <c r="N114" s="10">
        <v>3</v>
      </c>
      <c r="O114" s="6">
        <v>6</v>
      </c>
      <c r="P114" s="14"/>
      <c r="Q114" s="246"/>
      <c r="R114" s="247"/>
      <c r="S114" s="247"/>
      <c r="T114" s="248"/>
      <c r="U114" s="10">
        <f>IF(E114="","",COUNTIF(E114:T114,"○"))</f>
        <v>0</v>
      </c>
      <c r="V114" s="6">
        <f>IF(E114="","",COUNTIF(E114:T114,"●"))</f>
        <v>2</v>
      </c>
      <c r="W114" s="240"/>
      <c r="X114" s="241"/>
      <c r="Y114" s="244">
        <v>4</v>
      </c>
      <c r="Z114" s="245"/>
      <c r="AB114" s="54">
        <f>AB113+1</f>
        <v>62</v>
      </c>
      <c r="AC114" s="52" t="str">
        <f>IF(AB114="","",VLOOKUP(AB114,データ!$B$6:$D$132,2,FALSE))</f>
        <v>石川　恵理</v>
      </c>
      <c r="AD114" s="53" t="str">
        <f>IF(AB114="","",VLOOKUP(AB114,データ!$B$6:$D$132,3,FALSE))</f>
        <v>三財中</v>
      </c>
      <c r="AE114" s="63" t="str">
        <f>IF(AI113="","",IF(AI113="○","●","○"))</f>
        <v>●</v>
      </c>
      <c r="AF114" s="10">
        <f>IF(AK113="","",AK113)</f>
        <v>2</v>
      </c>
      <c r="AG114" s="6">
        <f>IF(AJ113="","",AJ113)</f>
        <v>6</v>
      </c>
      <c r="AH114" s="14">
        <f>IF(AL113="","",AL113)</f>
      </c>
      <c r="AI114" s="246"/>
      <c r="AJ114" s="247"/>
      <c r="AK114" s="247"/>
      <c r="AL114" s="248"/>
      <c r="AM114" s="14" t="str">
        <f>IF(AN114="","",IF(AN114&gt;AO114,"○","●"))</f>
        <v>●</v>
      </c>
      <c r="AN114" s="10">
        <v>0</v>
      </c>
      <c r="AO114" s="6">
        <v>6</v>
      </c>
      <c r="AP114" s="14"/>
      <c r="AQ114" s="246"/>
      <c r="AR114" s="247"/>
      <c r="AS114" s="247"/>
      <c r="AT114" s="248"/>
      <c r="AU114" s="10">
        <f>IF(AE114="","",COUNTIF(AE114:AT114,"○"))</f>
        <v>0</v>
      </c>
      <c r="AV114" s="6">
        <f>IF(AE114="","",COUNTIF(AE114:AT114,"●"))</f>
        <v>2</v>
      </c>
      <c r="AW114" s="240">
        <f>IF(AF114="","",(AF114+AN114+AR114)/(AF114+AG114+AN114+AO114+AR114+AS114))*100</f>
        <v>14.285714285714285</v>
      </c>
      <c r="AX114" s="241"/>
      <c r="AY114" s="244">
        <f>IF(AW114="","",RANK(AW114,AW113:AX116))</f>
        <v>3</v>
      </c>
      <c r="AZ114" s="245"/>
    </row>
    <row r="115" spans="2:52" ht="21" customHeight="1">
      <c r="B115" s="54">
        <v>59</v>
      </c>
      <c r="C115" s="20" t="str">
        <f>IF(B115="","",VLOOKUP(B115,データ!$B$6:$D$132,2,FALSE))</f>
        <v>中嶋　優</v>
      </c>
      <c r="D115" s="53" t="str">
        <f>IF(B115="","",VLOOKUP(B115,データ!$B$6:$D$132,3,FALSE))</f>
        <v>サザンフィールド</v>
      </c>
      <c r="E115" s="236"/>
      <c r="F115" s="237"/>
      <c r="G115" s="237"/>
      <c r="H115" s="238"/>
      <c r="I115" s="56" t="str">
        <f>IF(M114="","",IF(M114="○","●","○"))</f>
        <v>○</v>
      </c>
      <c r="J115" s="51">
        <f>IF(O114="","",O114)</f>
        <v>6</v>
      </c>
      <c r="K115" s="50">
        <f>IF(N114="","",N114)</f>
        <v>3</v>
      </c>
      <c r="L115" s="14">
        <f>IF(P114="","",P114)</f>
      </c>
      <c r="M115" s="246"/>
      <c r="N115" s="247"/>
      <c r="O115" s="247"/>
      <c r="P115" s="248"/>
      <c r="Q115" s="14" t="str">
        <f>IF(R115="","",IF(R115&gt;S115,"○","●"))</f>
        <v>○</v>
      </c>
      <c r="R115" s="10">
        <v>6</v>
      </c>
      <c r="S115" s="6">
        <v>4</v>
      </c>
      <c r="T115" s="14"/>
      <c r="U115" s="10">
        <f>IF(I115="","",COUNTIF(E115:T115,"○"))</f>
        <v>2</v>
      </c>
      <c r="V115" s="6">
        <f>IF(I115="","",COUNTIF(E115:T115,"●"))</f>
        <v>0</v>
      </c>
      <c r="W115" s="240"/>
      <c r="X115" s="241"/>
      <c r="Y115" s="244">
        <v>1</v>
      </c>
      <c r="Z115" s="245"/>
      <c r="AB115" s="54">
        <v>63</v>
      </c>
      <c r="AC115" s="20" t="str">
        <f>IF(AB115="","",VLOOKUP(AB115,データ!$B$6:$D$132,2,FALSE))</f>
        <v>鬼塚　友紀</v>
      </c>
      <c r="AD115" s="53" t="str">
        <f>IF(AB115="","",VLOOKUP(AB115,データ!$B$6:$D$132,3,FALSE))</f>
        <v>清武Jr</v>
      </c>
      <c r="AE115" s="236"/>
      <c r="AF115" s="237"/>
      <c r="AG115" s="237"/>
      <c r="AH115" s="238"/>
      <c r="AI115" s="56" t="str">
        <f>IF(AM114="","",IF(AM114="○","●","○"))</f>
        <v>○</v>
      </c>
      <c r="AJ115" s="51">
        <f>IF(AO114="","",AO114)</f>
        <v>6</v>
      </c>
      <c r="AK115" s="50">
        <f>IF(AN114="","",AN114)</f>
        <v>0</v>
      </c>
      <c r="AL115" s="14">
        <f>IF(AP114="","",AP114)</f>
      </c>
      <c r="AM115" s="246"/>
      <c r="AN115" s="247"/>
      <c r="AO115" s="247"/>
      <c r="AP115" s="248"/>
      <c r="AQ115" s="14" t="str">
        <f>IF(AR115="","",IF(AR115&gt;AS115,"○","●"))</f>
        <v>○</v>
      </c>
      <c r="AR115" s="10">
        <v>6</v>
      </c>
      <c r="AS115" s="6">
        <v>1</v>
      </c>
      <c r="AT115" s="14"/>
      <c r="AU115" s="10">
        <f>IF(AI115="","",COUNTIF(AE115:AT115,"○"))</f>
        <v>2</v>
      </c>
      <c r="AV115" s="6">
        <f>IF(AI115="","",COUNTIF(AE115:AT115,"●"))</f>
        <v>0</v>
      </c>
      <c r="AW115" s="240">
        <f>IF(AJ115="","",(AJ115+AR115)/(AJ115+AK115+AR115+AS115))*100</f>
        <v>92.3076923076923</v>
      </c>
      <c r="AX115" s="241"/>
      <c r="AY115" s="244">
        <f>IF(AW115="","",RANK(AW115,AW113:AX116))</f>
        <v>1</v>
      </c>
      <c r="AZ115" s="245"/>
    </row>
    <row r="116" spans="2:52" ht="21" customHeight="1">
      <c r="B116" s="54">
        <v>60</v>
      </c>
      <c r="C116" s="53" t="str">
        <f>IF(B116="","",VLOOKUP(B116,データ!$B$6:$D$132,2,FALSE))</f>
        <v>石田　莉絵</v>
      </c>
      <c r="D116" s="53" t="str">
        <f>IF(B116="","",VLOOKUP(B116,データ!$B$6:$D$132,3,FALSE))</f>
        <v>久峰中</v>
      </c>
      <c r="E116" s="49" t="str">
        <f>IF(Q113="","",IF(Q113="○","●","○"))</f>
        <v>○</v>
      </c>
      <c r="F116" s="51">
        <f>IF(S113="","",S113)</f>
        <v>6</v>
      </c>
      <c r="G116" s="50">
        <f>IF(R113="","",R113)</f>
        <v>3</v>
      </c>
      <c r="H116" s="56">
        <f>IF(T113="","",T113)</f>
      </c>
      <c r="I116" s="239"/>
      <c r="J116" s="237"/>
      <c r="K116" s="237"/>
      <c r="L116" s="238"/>
      <c r="M116" s="56" t="str">
        <f>IF(Q115="","",IF(Q115="○","●","○"))</f>
        <v>●</v>
      </c>
      <c r="N116" s="51">
        <f>IF(S115="","",S115)</f>
        <v>4</v>
      </c>
      <c r="O116" s="50">
        <f>IF(R115="","",R115)</f>
        <v>6</v>
      </c>
      <c r="P116" s="56">
        <f>IF(T115="","",T115)</f>
      </c>
      <c r="Q116" s="239"/>
      <c r="R116" s="237"/>
      <c r="S116" s="237"/>
      <c r="T116" s="238"/>
      <c r="U116" s="51">
        <f>IF(E116="","",COUNTIF(E116:T116,"○"))</f>
        <v>1</v>
      </c>
      <c r="V116" s="50">
        <f>IF(E116="","",COUNTIF(E116:T116,"●"))</f>
        <v>1</v>
      </c>
      <c r="W116" s="240"/>
      <c r="X116" s="241"/>
      <c r="Y116" s="242">
        <v>2</v>
      </c>
      <c r="Z116" s="243"/>
      <c r="AB116" s="54">
        <v>64</v>
      </c>
      <c r="AC116" s="53" t="str">
        <f>IF(AB116="","",VLOOKUP(AB116,データ!$B$6:$D$132,2,FALSE))</f>
        <v>寺田 渚沙</v>
      </c>
      <c r="AD116" s="53" t="str">
        <f>IF(AB116="","",VLOOKUP(AB116,データ!$B$6:$D$132,3,FALSE))</f>
        <v>三財中</v>
      </c>
      <c r="AE116" s="49" t="str">
        <f>IF(AQ113="","",IF(AQ113="○","●","○"))</f>
        <v>●</v>
      </c>
      <c r="AF116" s="51">
        <f>IF(AS113="","",AS113)</f>
        <v>1</v>
      </c>
      <c r="AG116" s="50">
        <f>IF(AR113="","",AR113)</f>
        <v>6</v>
      </c>
      <c r="AH116" s="56">
        <f>IF(AT113="","",AT113)</f>
      </c>
      <c r="AI116" s="239"/>
      <c r="AJ116" s="237"/>
      <c r="AK116" s="237"/>
      <c r="AL116" s="238"/>
      <c r="AM116" s="56" t="str">
        <f>IF(AQ115="","",IF(AQ115="○","●","○"))</f>
        <v>●</v>
      </c>
      <c r="AN116" s="51">
        <f>IF(AS115="","",AS115)</f>
        <v>1</v>
      </c>
      <c r="AO116" s="50">
        <f>IF(AR115="","",AR115)</f>
        <v>6</v>
      </c>
      <c r="AP116" s="56">
        <f>IF(AT115="","",AT115)</f>
      </c>
      <c r="AQ116" s="239"/>
      <c r="AR116" s="237"/>
      <c r="AS116" s="237"/>
      <c r="AT116" s="238"/>
      <c r="AU116" s="51">
        <f>IF(AE116="","",COUNTIF(AE116:AT116,"○"))</f>
        <v>0</v>
      </c>
      <c r="AV116" s="50">
        <f>IF(AE116="","",COUNTIF(AE116:AT116,"●"))</f>
        <v>2</v>
      </c>
      <c r="AW116" s="240">
        <f>IF(AF116="","",(AF116+AN116)/(AF116+AG116+AN116+AO116))*100</f>
        <v>14.285714285714285</v>
      </c>
      <c r="AX116" s="241"/>
      <c r="AY116" s="242">
        <f>IF(AW116="","",RANK(AW116,AW113:AX116))</f>
        <v>3</v>
      </c>
      <c r="AZ116" s="243"/>
    </row>
    <row r="117" spans="3:24" ht="21" customHeight="1">
      <c r="C117" s="3"/>
      <c r="D117" s="3"/>
      <c r="W117" s="188"/>
      <c r="X117" s="188"/>
    </row>
    <row r="118" spans="2:24" s="86" customFormat="1" ht="21" customHeight="1">
      <c r="B118" s="197" t="s">
        <v>457</v>
      </c>
      <c r="W118" s="202"/>
      <c r="X118" s="202"/>
    </row>
    <row r="119" spans="2:26" ht="21" customHeight="1">
      <c r="B119" s="56"/>
      <c r="C119" s="51" t="s">
        <v>235</v>
      </c>
      <c r="D119" s="56" t="s">
        <v>15</v>
      </c>
      <c r="E119" s="251" t="str">
        <f>LEFT(C120,3)</f>
        <v>中嶋　</v>
      </c>
      <c r="F119" s="243"/>
      <c r="G119" s="243"/>
      <c r="H119" s="249"/>
      <c r="I119" s="243" t="str">
        <f>LEFT(C121,3)</f>
        <v>井上　</v>
      </c>
      <c r="J119" s="243"/>
      <c r="K119" s="243"/>
      <c r="L119" s="249"/>
      <c r="M119" s="249" t="str">
        <f>LEFT(C122,3)</f>
        <v>鬼塚　</v>
      </c>
      <c r="N119" s="249"/>
      <c r="O119" s="249"/>
      <c r="P119" s="249"/>
      <c r="Q119" s="242" t="str">
        <f>LEFT(C123,3)</f>
        <v>石田　</v>
      </c>
      <c r="R119" s="252"/>
      <c r="S119" s="252"/>
      <c r="T119" s="243"/>
      <c r="U119" s="249" t="s">
        <v>252</v>
      </c>
      <c r="V119" s="249"/>
      <c r="W119" s="242" t="s">
        <v>16</v>
      </c>
      <c r="X119" s="243"/>
      <c r="Y119" s="249" t="s">
        <v>253</v>
      </c>
      <c r="Z119" s="249"/>
    </row>
    <row r="120" spans="2:26" ht="21" customHeight="1">
      <c r="B120" s="54">
        <v>59</v>
      </c>
      <c r="C120" s="52" t="str">
        <f>IF(B120="","",VLOOKUP(B120,データ!$B$6:$D$132,2,FALSE))</f>
        <v>中嶋　優</v>
      </c>
      <c r="D120" s="53" t="str">
        <f>IF(B120="","",VLOOKUP(B120,データ!$B$6:$D$132,3,FALSE))</f>
        <v>サザンフィールド</v>
      </c>
      <c r="E120" s="250"/>
      <c r="F120" s="247"/>
      <c r="G120" s="247"/>
      <c r="H120" s="248"/>
      <c r="I120" s="14" t="str">
        <f>IF(J120="","",IF(J120&gt;K120,"○","●"))</f>
        <v>○</v>
      </c>
      <c r="J120" s="10">
        <v>6</v>
      </c>
      <c r="K120" s="6">
        <v>3</v>
      </c>
      <c r="L120" s="14"/>
      <c r="M120" s="14" t="str">
        <f>IF(N120="","",IF(N120&gt;O120,"○","●"))</f>
        <v>○</v>
      </c>
      <c r="N120" s="10">
        <v>6</v>
      </c>
      <c r="O120" s="6">
        <v>2</v>
      </c>
      <c r="P120" s="14"/>
      <c r="Q120" s="14" t="str">
        <f>IF(R120="","",IF(R120&gt;S120,"○","●"))</f>
        <v>○</v>
      </c>
      <c r="R120" s="10">
        <v>6</v>
      </c>
      <c r="S120" s="6">
        <v>1</v>
      </c>
      <c r="T120" s="14"/>
      <c r="U120" s="10">
        <f>IF(I120="","",COUNTIF(E120:T120,"○"))</f>
        <v>3</v>
      </c>
      <c r="V120" s="6">
        <f>IF(I120="","",COUNTIF(E120:T120,"●"))</f>
        <v>0</v>
      </c>
      <c r="W120" s="240">
        <f>IF(J120="","",(F120+J120+N120+R120)/(F120+G120+J120+K120+N120+O120+R120+S120))*100</f>
        <v>75</v>
      </c>
      <c r="X120" s="241"/>
      <c r="Y120" s="244">
        <f>IF(W120="","",RANK(W120,W120:X123))</f>
        <v>1</v>
      </c>
      <c r="Z120" s="245"/>
    </row>
    <row r="121" spans="2:26" ht="21" customHeight="1">
      <c r="B121" s="54">
        <v>61</v>
      </c>
      <c r="C121" s="52" t="str">
        <f>IF(B121="","",VLOOKUP(B121,データ!$B$6:$D$132,2,FALSE))</f>
        <v>井上　小波</v>
      </c>
      <c r="D121" s="53" t="str">
        <f>IF(B121="","",VLOOKUP(B121,データ!$B$6:$D$132,3,FALSE))</f>
        <v>清武Jr</v>
      </c>
      <c r="E121" s="63" t="str">
        <f>IF(I120="","",IF(I120="○","●","○"))</f>
        <v>●</v>
      </c>
      <c r="F121" s="10">
        <f>IF(K120="","",K120)</f>
        <v>3</v>
      </c>
      <c r="G121" s="6">
        <f>IF(J120="","",J120)</f>
        <v>6</v>
      </c>
      <c r="H121" s="14">
        <f>IF(L120="","",L120)</f>
      </c>
      <c r="I121" s="246"/>
      <c r="J121" s="247"/>
      <c r="K121" s="247"/>
      <c r="L121" s="248"/>
      <c r="M121" s="14" t="str">
        <f>IF(N121="","",IF(N121&gt;O121,"○","●"))</f>
        <v>○</v>
      </c>
      <c r="N121" s="10">
        <v>6</v>
      </c>
      <c r="O121" s="6">
        <v>2</v>
      </c>
      <c r="P121" s="14"/>
      <c r="Q121" s="14" t="str">
        <f>IF(R121="","",IF(R121&gt;S121,"○","●"))</f>
        <v>○</v>
      </c>
      <c r="R121" s="10">
        <v>6</v>
      </c>
      <c r="S121" s="6">
        <v>0</v>
      </c>
      <c r="T121" s="14"/>
      <c r="U121" s="10">
        <f>IF(E121="","",COUNTIF(E121:T121,"○"))</f>
        <v>2</v>
      </c>
      <c r="V121" s="6">
        <f>IF(E121="","",COUNTIF(E121:T121,"●"))</f>
        <v>1</v>
      </c>
      <c r="W121" s="240">
        <f>IF(F121="","",(F121+N121+R121)/(F121+G121+N121+O121+R121+S121))*100</f>
        <v>65.21739130434783</v>
      </c>
      <c r="X121" s="241"/>
      <c r="Y121" s="244">
        <f>IF(W121="","",RANK(W121,W120:X123))</f>
        <v>2</v>
      </c>
      <c r="Z121" s="245"/>
    </row>
    <row r="122" spans="2:26" ht="21" customHeight="1">
      <c r="B122" s="54">
        <v>63</v>
      </c>
      <c r="C122" s="20" t="str">
        <f>IF(B122="","",VLOOKUP(B122,データ!$B$6:$D$132,2,FALSE))</f>
        <v>鬼塚　友紀</v>
      </c>
      <c r="D122" s="53" t="str">
        <f>IF(B122="","",VLOOKUP(B122,データ!$B$6:$D$132,3,FALSE))</f>
        <v>清武Jr</v>
      </c>
      <c r="E122" s="63" t="str">
        <f>IF(M120="","",IF(M120="○","●","○"))</f>
        <v>●</v>
      </c>
      <c r="F122" s="51">
        <f>IF(O120="","",O120)</f>
        <v>2</v>
      </c>
      <c r="G122" s="50">
        <f>IF(N120="","",N120)</f>
        <v>6</v>
      </c>
      <c r="H122" s="56">
        <f>IF(P120="","",P120)</f>
      </c>
      <c r="I122" s="56" t="str">
        <f>IF(M121="","",IF(M121="○","●","○"))</f>
        <v>●</v>
      </c>
      <c r="J122" s="51">
        <f>IF(O121="","",O121)</f>
        <v>2</v>
      </c>
      <c r="K122" s="50">
        <f>IF(N121="","",N121)</f>
        <v>6</v>
      </c>
      <c r="L122" s="14">
        <f>IF(P121="","",P121)</f>
      </c>
      <c r="M122" s="239"/>
      <c r="N122" s="237"/>
      <c r="O122" s="237"/>
      <c r="P122" s="238"/>
      <c r="Q122" s="14" t="str">
        <f>IF(R122="","",IF(R122&gt;S122,"○","●"))</f>
        <v>○</v>
      </c>
      <c r="R122" s="10">
        <v>6</v>
      </c>
      <c r="S122" s="6">
        <v>3</v>
      </c>
      <c r="T122" s="14"/>
      <c r="U122" s="10">
        <f>IF(E122="","",COUNTIF(E122:T122,"○"))</f>
        <v>1</v>
      </c>
      <c r="V122" s="6">
        <f>IF(E122="","",COUNTIF(E122:T122,"●"))</f>
        <v>2</v>
      </c>
      <c r="W122" s="240">
        <f>IF(F122="","",(F122+J122+N122+R122)/(F122+G122+J122+K122+N122+O122+R122+S122))*100</f>
        <v>40</v>
      </c>
      <c r="X122" s="241"/>
      <c r="Y122" s="244">
        <f>IF(W122="","",RANK(W122,W120:X123))</f>
        <v>3</v>
      </c>
      <c r="Z122" s="245"/>
    </row>
    <row r="123" spans="2:26" ht="21" customHeight="1">
      <c r="B123" s="54">
        <v>60</v>
      </c>
      <c r="C123" s="53" t="str">
        <f>IF(B123="","",VLOOKUP(B123,データ!$B$6:$D$132,2,FALSE))</f>
        <v>石田　莉絵</v>
      </c>
      <c r="D123" s="53" t="str">
        <f>IF(B123="","",VLOOKUP(B123,データ!$B$6:$D$132,3,FALSE))</f>
        <v>久峰中</v>
      </c>
      <c r="E123" s="49" t="str">
        <f>IF(Q120="","",IF(Q120="○","●","○"))</f>
        <v>●</v>
      </c>
      <c r="F123" s="9">
        <f>IF(S120="","",S120)</f>
        <v>1</v>
      </c>
      <c r="G123" s="8">
        <f>IF(R120="","",R120)</f>
        <v>6</v>
      </c>
      <c r="H123" s="15">
        <f>IF(T120="","",T120)</f>
      </c>
      <c r="I123" s="15" t="str">
        <f>IF(Q121="","",IF(Q121="○","●","○"))</f>
        <v>●</v>
      </c>
      <c r="J123" s="9">
        <f>IF(S121="","",S121)</f>
        <v>0</v>
      </c>
      <c r="K123" s="8">
        <f>IF(R121="","",R121)</f>
        <v>6</v>
      </c>
      <c r="L123" s="56">
        <f>IF(T121="","",T121)</f>
      </c>
      <c r="M123" s="56" t="str">
        <f>IF(Q122="","",IF(Q122="○","●","○"))</f>
        <v>●</v>
      </c>
      <c r="N123" s="51">
        <f>IF(S122="","",S122)</f>
        <v>3</v>
      </c>
      <c r="O123" s="50">
        <f>IF(R122="","",R122)</f>
        <v>6</v>
      </c>
      <c r="P123" s="56">
        <f>IF(T122="","",T122)</f>
      </c>
      <c r="Q123" s="239"/>
      <c r="R123" s="237"/>
      <c r="S123" s="237"/>
      <c r="T123" s="238"/>
      <c r="U123" s="51">
        <f>IF(E123="","",COUNTIF(E123:T123,"○"))</f>
        <v>0</v>
      </c>
      <c r="V123" s="50">
        <f>IF(E123="","",COUNTIF(E123:T123,"●"))</f>
        <v>3</v>
      </c>
      <c r="W123" s="240">
        <f>IF(F123="","",(F123+J123+N123+R123)/(F123+G123+J123+K123+N123+O123+R123+S123))*100</f>
        <v>18.181818181818183</v>
      </c>
      <c r="X123" s="241"/>
      <c r="Y123" s="242">
        <f>IF(W123="","",RANK(W123,W120:X123))</f>
        <v>4</v>
      </c>
      <c r="Z123" s="243"/>
    </row>
    <row r="124" spans="2:24" ht="21" customHeight="1">
      <c r="B124" s="61"/>
      <c r="C124" s="3"/>
      <c r="D124" s="3"/>
      <c r="W124" s="188"/>
      <c r="X124" s="188"/>
    </row>
    <row r="125" spans="2:29" s="86" customFormat="1" ht="21" customHeight="1">
      <c r="B125" s="197" t="s">
        <v>445</v>
      </c>
      <c r="E125" s="198"/>
      <c r="F125" s="199"/>
      <c r="G125" s="199"/>
      <c r="H125" s="199"/>
      <c r="I125" s="199"/>
      <c r="J125" s="225" t="s">
        <v>489</v>
      </c>
      <c r="K125" s="199"/>
      <c r="L125" s="199"/>
      <c r="M125" s="199"/>
      <c r="AC125" s="203"/>
    </row>
    <row r="126" spans="2:48" ht="21" customHeight="1">
      <c r="B126" s="56"/>
      <c r="C126" s="51" t="s">
        <v>235</v>
      </c>
      <c r="D126" s="56" t="s">
        <v>15</v>
      </c>
      <c r="E126" s="251" t="str">
        <f>LEFT(C127,3)</f>
        <v>甲斐　</v>
      </c>
      <c r="F126" s="243"/>
      <c r="G126" s="243"/>
      <c r="H126" s="249"/>
      <c r="I126" s="243" t="str">
        <f>LEFT(C128,3)</f>
        <v>碓井　</v>
      </c>
      <c r="J126" s="243"/>
      <c r="K126" s="243"/>
      <c r="L126" s="249"/>
      <c r="M126" s="249" t="str">
        <f>LEFT(C129,3)</f>
        <v>林　　</v>
      </c>
      <c r="N126" s="249"/>
      <c r="O126" s="249"/>
      <c r="P126" s="249"/>
      <c r="Q126" s="242" t="str">
        <f>LEFT(C130,3)</f>
        <v>富永　</v>
      </c>
      <c r="R126" s="252"/>
      <c r="S126" s="252"/>
      <c r="T126" s="243"/>
      <c r="U126" s="249" t="s">
        <v>252</v>
      </c>
      <c r="V126" s="249"/>
      <c r="W126" s="242" t="s">
        <v>16</v>
      </c>
      <c r="X126" s="243"/>
      <c r="Y126" s="249" t="s">
        <v>253</v>
      </c>
      <c r="Z126" s="249"/>
      <c r="AB126" s="56" t="s">
        <v>83</v>
      </c>
      <c r="AC126" s="51" t="s">
        <v>235</v>
      </c>
      <c r="AD126" s="56" t="s">
        <v>15</v>
      </c>
      <c r="AE126" s="251" t="str">
        <f>LEFT(AC127,3)</f>
        <v>染矢　</v>
      </c>
      <c r="AF126" s="243"/>
      <c r="AG126" s="243"/>
      <c r="AH126" s="249"/>
      <c r="AI126" s="243" t="str">
        <f>LEFT(AC128,3)</f>
        <v>大野　</v>
      </c>
      <c r="AJ126" s="243"/>
      <c r="AK126" s="243"/>
      <c r="AL126" s="249"/>
      <c r="AM126" s="249" t="str">
        <f>LEFT(AC129,3)</f>
        <v>安藤　</v>
      </c>
      <c r="AN126" s="249"/>
      <c r="AO126" s="249"/>
      <c r="AP126" s="249"/>
      <c r="AQ126" s="249" t="s">
        <v>252</v>
      </c>
      <c r="AR126" s="249"/>
      <c r="AS126" s="242" t="s">
        <v>16</v>
      </c>
      <c r="AT126" s="243"/>
      <c r="AU126" s="249" t="s">
        <v>253</v>
      </c>
      <c r="AV126" s="249"/>
    </row>
    <row r="127" spans="2:48" ht="21" customHeight="1">
      <c r="B127" s="54">
        <v>65</v>
      </c>
      <c r="C127" s="52" t="str">
        <f>IF(B127="","",VLOOKUP(B127,データ!$B$6:$D$132,2,FALSE))</f>
        <v>甲斐　優季</v>
      </c>
      <c r="D127" s="53" t="str">
        <f>IF(B127="","",VLOOKUP(B127,データ!$B$6:$D$132,3,FALSE))</f>
        <v>ライジングサンHJC</v>
      </c>
      <c r="E127" s="250"/>
      <c r="F127" s="247"/>
      <c r="G127" s="247"/>
      <c r="H127" s="248"/>
      <c r="I127" s="14" t="str">
        <f>IF(J127="","",IF(J127&gt;K127,"○","●"))</f>
        <v>○</v>
      </c>
      <c r="J127" s="10">
        <v>6</v>
      </c>
      <c r="K127" s="6">
        <v>0</v>
      </c>
      <c r="L127" s="14"/>
      <c r="M127" s="246"/>
      <c r="N127" s="247"/>
      <c r="O127" s="247"/>
      <c r="P127" s="248"/>
      <c r="Q127" s="14" t="str">
        <f>IF(R127="","",IF(R127&gt;S127,"○","●"))</f>
        <v>○</v>
      </c>
      <c r="R127" s="10">
        <v>6</v>
      </c>
      <c r="S127" s="6">
        <v>0</v>
      </c>
      <c r="T127" s="14"/>
      <c r="U127" s="10">
        <f>IF(I127="","",COUNTIF(E127:T127,"○"))</f>
        <v>2</v>
      </c>
      <c r="V127" s="6">
        <f>IF(I127="","",COUNTIF(E127:T127,"●"))</f>
        <v>0</v>
      </c>
      <c r="W127" s="240">
        <f>IF(J127="","",(F127+J127+N127+R127)/(F127+G127+J127+K127+N127+O127+R127+S127))*100</f>
        <v>100</v>
      </c>
      <c r="X127" s="241"/>
      <c r="Y127" s="244">
        <f>IF(W127="","",RANK(W127,W127:X130))</f>
        <v>1</v>
      </c>
      <c r="Z127" s="245"/>
      <c r="AB127" s="54">
        <v>69</v>
      </c>
      <c r="AC127" s="52" t="str">
        <f>IF(AB127="","",VLOOKUP(AB127,データ!$B$6:$D$132,2,FALSE))</f>
        <v>染矢　志帆子 </v>
      </c>
      <c r="AD127" s="53" t="str">
        <f>IF(AB127="","",VLOOKUP(AB127,データ!$B$6:$D$132,3,FALSE))</f>
        <v>ロイヤルＪｒ</v>
      </c>
      <c r="AE127" s="227"/>
      <c r="AF127" s="237"/>
      <c r="AG127" s="237"/>
      <c r="AH127" s="238"/>
      <c r="AI127" s="55" t="str">
        <f>IF(AJ127="","",IF(AJ127&gt;AK127,"○","●"))</f>
        <v>○</v>
      </c>
      <c r="AJ127" s="10">
        <v>6</v>
      </c>
      <c r="AK127" s="6">
        <v>1</v>
      </c>
      <c r="AL127" s="6"/>
      <c r="AM127" s="55" t="str">
        <f>IF(AN127="","",IF(AN127&gt;AO127,"○","●"))</f>
        <v>○</v>
      </c>
      <c r="AN127" s="10">
        <v>6</v>
      </c>
      <c r="AO127" s="6">
        <v>1</v>
      </c>
      <c r="AP127" s="6"/>
      <c r="AQ127" s="51">
        <f>IF(AI127="","",COUNTIF(AE127:AP127,"○"))</f>
        <v>2</v>
      </c>
      <c r="AR127" s="50">
        <f>IF(AI127="","",COUNTIF(AE127:AP127,"●"))</f>
        <v>0</v>
      </c>
      <c r="AS127" s="240">
        <f>IF(AJ127="","",(AF127+AJ127+AN127)/(AF127+AG127+AJ127+AK127+AN127+AO127))*100</f>
        <v>85.71428571428571</v>
      </c>
      <c r="AT127" s="226"/>
      <c r="AU127" s="242">
        <f>IF(AS127="","",RANK(AS127,AS127:AT129))</f>
        <v>1</v>
      </c>
      <c r="AV127" s="243"/>
    </row>
    <row r="128" spans="2:48" ht="21" customHeight="1">
      <c r="B128" s="54">
        <f>B127+1</f>
        <v>66</v>
      </c>
      <c r="C128" s="52" t="str">
        <f>IF(B128="","",VLOOKUP(B128,データ!$B$6:$D$132,2,FALSE))</f>
        <v>碓井　舞</v>
      </c>
      <c r="D128" s="53" t="str">
        <f>IF(B128="","",VLOOKUP(B128,データ!$B$6:$D$132,3,FALSE))</f>
        <v>久峰中</v>
      </c>
      <c r="E128" s="63" t="str">
        <f>IF(I127="","",IF(I127="○","●","○"))</f>
        <v>●</v>
      </c>
      <c r="F128" s="10">
        <f>IF(K127="","",K127)</f>
        <v>0</v>
      </c>
      <c r="G128" s="6">
        <f>IF(J127="","",J127)</f>
        <v>6</v>
      </c>
      <c r="H128" s="14">
        <f>IF(L127="","",L127)</f>
      </c>
      <c r="I128" s="246"/>
      <c r="J128" s="247"/>
      <c r="K128" s="247"/>
      <c r="L128" s="248"/>
      <c r="M128" s="14" t="str">
        <f>IF(N128="","",IF(N128&gt;O128,"○","●"))</f>
        <v>○</v>
      </c>
      <c r="N128" s="10">
        <v>7</v>
      </c>
      <c r="O128" s="6">
        <v>6</v>
      </c>
      <c r="P128" s="14"/>
      <c r="Q128" s="246"/>
      <c r="R128" s="247"/>
      <c r="S128" s="247"/>
      <c r="T128" s="248"/>
      <c r="U128" s="10">
        <f>IF(E128="","",COUNTIF(E128:T128,"○"))</f>
        <v>1</v>
      </c>
      <c r="V128" s="6">
        <f>IF(E128="","",COUNTIF(E128:T128,"●"))</f>
        <v>1</v>
      </c>
      <c r="W128" s="240">
        <f>IF(F128="","",(F128+N128+R128)/(F128+G128+N128+O128+R128+S128))*100</f>
        <v>36.84210526315789</v>
      </c>
      <c r="X128" s="241"/>
      <c r="Y128" s="244">
        <f>IF(W128="","",RANK(W128,W127:X130))</f>
        <v>3</v>
      </c>
      <c r="Z128" s="245"/>
      <c r="AB128" s="54">
        <f>AB127+1</f>
        <v>70</v>
      </c>
      <c r="AC128" s="52" t="str">
        <f>IF(AB128="","",VLOOKUP(AB128,データ!$B$6:$D$132,2,FALSE))</f>
        <v>大野　詩歩</v>
      </c>
      <c r="AD128" s="53" t="str">
        <f>IF(AB128="","",VLOOKUP(AB128,データ!$B$6:$D$132,3,FALSE))</f>
        <v>ルネサンスＪｒ</v>
      </c>
      <c r="AE128" s="58" t="str">
        <f>IF(AI127="","",IF(AI127="○","●","○"))</f>
        <v>●</v>
      </c>
      <c r="AF128" s="51">
        <f>IF(AK127="","",AK127)</f>
        <v>1</v>
      </c>
      <c r="AG128" s="50">
        <f>IF(AJ127="","",AJ127)</f>
        <v>6</v>
      </c>
      <c r="AH128" s="48">
        <f>IF(AL127="","",AL127)</f>
      </c>
      <c r="AI128" s="239"/>
      <c r="AJ128" s="237"/>
      <c r="AK128" s="237"/>
      <c r="AL128" s="238"/>
      <c r="AM128" s="59" t="str">
        <f>IF(AN128="","",IF(AN128&gt;AO128,"○","●"))</f>
        <v>○</v>
      </c>
      <c r="AN128" s="51">
        <v>6</v>
      </c>
      <c r="AO128" s="50">
        <v>1</v>
      </c>
      <c r="AP128" s="50"/>
      <c r="AQ128" s="51">
        <f>IF(AE128="","",COUNTIF(AE128:AP128,"○"))</f>
        <v>1</v>
      </c>
      <c r="AR128" s="50">
        <f>IF(AE128="","",COUNTIF(AE128:AP128,"●"))</f>
        <v>1</v>
      </c>
      <c r="AS128" s="240">
        <f>IF(AF128="","",(AF128+AJ128+AN128)/(AF128+AG128+AJ128+AK128+AN128+AO128))*100</f>
        <v>50</v>
      </c>
      <c r="AT128" s="226"/>
      <c r="AU128" s="242">
        <f>IF(AS128="","",RANK(AS128,AS127:AT129))</f>
        <v>2</v>
      </c>
      <c r="AV128" s="243"/>
    </row>
    <row r="129" spans="2:48" ht="21" customHeight="1">
      <c r="B129" s="54">
        <v>67</v>
      </c>
      <c r="C129" s="20" t="str">
        <f>IF(B129="","",VLOOKUP(B129,データ!$B$6:$D$132,2,FALSE))</f>
        <v>林　　奈津美</v>
      </c>
      <c r="D129" s="53" t="str">
        <f>IF(B129="","",VLOOKUP(B129,データ!$B$6:$D$132,3,FALSE))</f>
        <v>清武Jr</v>
      </c>
      <c r="E129" s="236"/>
      <c r="F129" s="237"/>
      <c r="G129" s="237"/>
      <c r="H129" s="238"/>
      <c r="I129" s="56" t="str">
        <f>IF(M128="","",IF(M128="○","●","○"))</f>
        <v>●</v>
      </c>
      <c r="J129" s="51">
        <f>IF(O128="","",O128)</f>
        <v>6</v>
      </c>
      <c r="K129" s="50">
        <f>IF(N128="","",N128)</f>
        <v>7</v>
      </c>
      <c r="L129" s="14">
        <f>IF(P128="","",P128)</f>
      </c>
      <c r="M129" s="246"/>
      <c r="N129" s="247"/>
      <c r="O129" s="247"/>
      <c r="P129" s="248"/>
      <c r="Q129" s="14" t="str">
        <f>IF(R129="","",IF(R129&gt;S129,"○","●"))</f>
        <v>●</v>
      </c>
      <c r="R129" s="10">
        <v>1</v>
      </c>
      <c r="S129" s="6">
        <v>6</v>
      </c>
      <c r="T129" s="14"/>
      <c r="U129" s="10">
        <f>IF(I129="","",COUNTIF(E129:T129,"○"))</f>
        <v>0</v>
      </c>
      <c r="V129" s="6">
        <f>IF(I129="","",COUNTIF(E129:T129,"●"))</f>
        <v>2</v>
      </c>
      <c r="W129" s="240">
        <f>IF(J129="","",(J129+R129)/(J129+K129+R129+S129))*100</f>
        <v>35</v>
      </c>
      <c r="X129" s="241"/>
      <c r="Y129" s="244">
        <f>IF(W129="","",RANK(W129,W127:X130))</f>
        <v>4</v>
      </c>
      <c r="Z129" s="245"/>
      <c r="AB129" s="54">
        <f>AB128+1</f>
        <v>71</v>
      </c>
      <c r="AC129" s="20" t="str">
        <f>IF(AB129="","",VLOOKUP(AB129,データ!$B$6:$D$132,2,FALSE))</f>
        <v>安藤　瞳</v>
      </c>
      <c r="AD129" s="53" t="str">
        <f>IF(AB129="","",VLOOKUP(AB129,データ!$B$6:$D$132,3,FALSE))</f>
        <v>サザンフィールド</v>
      </c>
      <c r="AE129" s="58" t="str">
        <f>IF(AM127="","",IF(AM127="○","●","○"))</f>
        <v>●</v>
      </c>
      <c r="AF129" s="51">
        <f>IF(AO127="","",AO127)</f>
        <v>1</v>
      </c>
      <c r="AG129" s="50">
        <f>IF(AN127="","",AN127)</f>
        <v>6</v>
      </c>
      <c r="AH129" s="48">
        <f>IF(AP127="","",AP127)</f>
      </c>
      <c r="AI129" s="60" t="str">
        <f>IF(AM128="","",IF(AM128="○","●","○"))</f>
        <v>●</v>
      </c>
      <c r="AJ129" s="51">
        <f>IF(AO128="","",AO128)</f>
        <v>1</v>
      </c>
      <c r="AK129" s="50">
        <f>IF(AN128="","",AN128)</f>
        <v>6</v>
      </c>
      <c r="AL129" s="48">
        <f>IF(AP128="","",AP128)</f>
      </c>
      <c r="AM129" s="239"/>
      <c r="AN129" s="237"/>
      <c r="AO129" s="237"/>
      <c r="AP129" s="238"/>
      <c r="AQ129" s="51">
        <f>IF(AE129="","",COUNTIF(AE129:AP129,"○"))</f>
        <v>0</v>
      </c>
      <c r="AR129" s="50">
        <f>IF(AE129="","",COUNTIF(AE129:AP129,"●"))</f>
        <v>2</v>
      </c>
      <c r="AS129" s="240">
        <f>IF(AF129="","",(AF129+AJ129+AN129)/(AF129+AG129+AJ129+AK129+AN129+AO129))*100</f>
        <v>14.285714285714285</v>
      </c>
      <c r="AT129" s="226"/>
      <c r="AU129" s="242">
        <f>IF(AS129="","",RANK(AS129,AS127:AT129))</f>
        <v>3</v>
      </c>
      <c r="AV129" s="243"/>
    </row>
    <row r="130" spans="2:26" ht="21" customHeight="1">
      <c r="B130" s="54">
        <v>68</v>
      </c>
      <c r="C130" s="53" t="str">
        <f>IF(B130="","",VLOOKUP(B130,データ!$B$6:$D$132,2,FALSE))</f>
        <v>富永　里穂</v>
      </c>
      <c r="D130" s="53" t="str">
        <f>IF(B130="","",VLOOKUP(B130,データ!$B$6:$D$132,3,FALSE))</f>
        <v>イワキリＪｒ</v>
      </c>
      <c r="E130" s="49" t="str">
        <f>IF(Q127="","",IF(Q127="○","●","○"))</f>
        <v>●</v>
      </c>
      <c r="F130" s="51">
        <f>IF(S127="","",S127)</f>
        <v>0</v>
      </c>
      <c r="G130" s="50">
        <f>IF(R127="","",R127)</f>
        <v>6</v>
      </c>
      <c r="H130" s="56">
        <f>IF(T127="","",T127)</f>
      </c>
      <c r="I130" s="239"/>
      <c r="J130" s="237"/>
      <c r="K130" s="237"/>
      <c r="L130" s="238"/>
      <c r="M130" s="56" t="str">
        <f>IF(Q129="","",IF(Q129="○","●","○"))</f>
        <v>○</v>
      </c>
      <c r="N130" s="51">
        <f>IF(S129="","",S129)</f>
        <v>6</v>
      </c>
      <c r="O130" s="50">
        <f>IF(R129="","",R129)</f>
        <v>1</v>
      </c>
      <c r="P130" s="56">
        <f>IF(T129="","",T129)</f>
      </c>
      <c r="Q130" s="239"/>
      <c r="R130" s="237"/>
      <c r="S130" s="237"/>
      <c r="T130" s="238"/>
      <c r="U130" s="51">
        <f>IF(E130="","",COUNTIF(E130:T130,"○"))</f>
        <v>1</v>
      </c>
      <c r="V130" s="50">
        <f>IF(E130="","",COUNTIF(E130:T130,"●"))</f>
        <v>1</v>
      </c>
      <c r="W130" s="240">
        <f>IF(F130="","",(F130+N130)/(F130+G130+N130+O130))*100</f>
        <v>46.15384615384615</v>
      </c>
      <c r="X130" s="241"/>
      <c r="Y130" s="242">
        <f>IF(W130="","",RANK(W130,W127:X130))</f>
        <v>2</v>
      </c>
      <c r="Z130" s="243"/>
    </row>
    <row r="131" spans="2:29" ht="21" customHeight="1">
      <c r="B131" s="5"/>
      <c r="E131" s="193"/>
      <c r="F131" s="194"/>
      <c r="G131" s="194"/>
      <c r="H131" s="194"/>
      <c r="I131" s="194"/>
      <c r="J131" s="194"/>
      <c r="K131" s="194"/>
      <c r="L131" s="194"/>
      <c r="M131" s="194"/>
      <c r="AC131" s="62"/>
    </row>
    <row r="132" spans="2:22" ht="21" customHeight="1">
      <c r="B132" s="56" t="s">
        <v>88</v>
      </c>
      <c r="C132" s="51" t="s">
        <v>235</v>
      </c>
      <c r="D132" s="56" t="s">
        <v>15</v>
      </c>
      <c r="E132" s="251" t="str">
        <f>LEFT(C133,3)</f>
        <v>福留　</v>
      </c>
      <c r="F132" s="243"/>
      <c r="G132" s="243"/>
      <c r="H132" s="249"/>
      <c r="I132" s="243" t="str">
        <f>LEFT(C134,3)</f>
        <v>草留　</v>
      </c>
      <c r="J132" s="243"/>
      <c r="K132" s="243"/>
      <c r="L132" s="249"/>
      <c r="M132" s="249" t="str">
        <f>LEFT(C135,3)</f>
        <v>西　　</v>
      </c>
      <c r="N132" s="249"/>
      <c r="O132" s="249"/>
      <c r="P132" s="249"/>
      <c r="Q132" s="249" t="s">
        <v>252</v>
      </c>
      <c r="R132" s="249"/>
      <c r="S132" s="242" t="s">
        <v>16</v>
      </c>
      <c r="T132" s="243"/>
      <c r="U132" s="249" t="s">
        <v>253</v>
      </c>
      <c r="V132" s="249"/>
    </row>
    <row r="133" spans="2:22" ht="21" customHeight="1">
      <c r="B133" s="54">
        <f>AB129+1</f>
        <v>72</v>
      </c>
      <c r="C133" s="52" t="str">
        <f>IF(B133="","",VLOOKUP(B133,データ!$B$6:$D$132,2,FALSE))</f>
        <v>福留　夏美</v>
      </c>
      <c r="D133" s="53" t="str">
        <f>IF(B133="","",VLOOKUP(B133,データ!$B$6:$D$132,3,FALSE))</f>
        <v>サザンフィールド</v>
      </c>
      <c r="E133" s="227"/>
      <c r="F133" s="237"/>
      <c r="G133" s="237"/>
      <c r="H133" s="238"/>
      <c r="I133" s="55" t="str">
        <f>IF(J133="","",IF(J133&gt;K133,"○","●"))</f>
        <v>○</v>
      </c>
      <c r="J133" s="10">
        <v>6</v>
      </c>
      <c r="K133" s="6">
        <v>0</v>
      </c>
      <c r="L133" s="6"/>
      <c r="M133" s="55" t="str">
        <f>IF(N133="","",IF(N133&gt;O133,"○","●"))</f>
        <v>○</v>
      </c>
      <c r="N133" s="10">
        <v>7</v>
      </c>
      <c r="O133" s="6">
        <v>5</v>
      </c>
      <c r="P133" s="6"/>
      <c r="Q133" s="51">
        <f>IF(I133="","",COUNTIF(E133:P133,"○"))</f>
        <v>2</v>
      </c>
      <c r="R133" s="50">
        <f>IF(I133="","",COUNTIF(E133:P133,"●"))</f>
        <v>0</v>
      </c>
      <c r="S133" s="240">
        <f>IF(J133="","",(F133+J133+N133)/(F133+G133+J133+K133+N133+O133))*100</f>
        <v>72.22222222222221</v>
      </c>
      <c r="T133" s="226"/>
      <c r="U133" s="242">
        <f>IF(S133="","",RANK(S133,S133:T135))</f>
        <v>1</v>
      </c>
      <c r="V133" s="243"/>
    </row>
    <row r="134" spans="2:22" ht="21" customHeight="1">
      <c r="B134" s="54">
        <f>B133+1</f>
        <v>73</v>
      </c>
      <c r="C134" s="52" t="str">
        <f>IF(B134="","",VLOOKUP(B134,データ!$B$6:$D$132,2,FALSE))</f>
        <v>草留　由貴</v>
      </c>
      <c r="D134" s="53" t="str">
        <f>IF(B134="","",VLOOKUP(B134,データ!$B$6:$D$132,3,FALSE))</f>
        <v>久峰中</v>
      </c>
      <c r="E134" s="58" t="str">
        <f>IF(I133="","",IF(I133="○","●","○"))</f>
        <v>●</v>
      </c>
      <c r="F134" s="51">
        <f>IF(K133="","",K133)</f>
        <v>0</v>
      </c>
      <c r="G134" s="50">
        <f>IF(J133="","",J133)</f>
        <v>6</v>
      </c>
      <c r="H134" s="48">
        <f>IF(L133="","",L133)</f>
      </c>
      <c r="I134" s="239"/>
      <c r="J134" s="237"/>
      <c r="K134" s="237"/>
      <c r="L134" s="238"/>
      <c r="M134" s="59" t="str">
        <f>IF(N134="","",IF(N134&gt;O134,"○","●"))</f>
        <v>●</v>
      </c>
      <c r="N134" s="51">
        <v>2</v>
      </c>
      <c r="O134" s="50">
        <v>6</v>
      </c>
      <c r="P134" s="50"/>
      <c r="Q134" s="51">
        <f>IF(E134="","",COUNTIF(E134:P134,"○"))</f>
        <v>0</v>
      </c>
      <c r="R134" s="50">
        <f>IF(E134="","",COUNTIF(E134:P134,"●"))</f>
        <v>2</v>
      </c>
      <c r="S134" s="240">
        <f>IF(F134="","",(F134+J134+N134)/(F134+G134+J134+K134+N134+O134))*100</f>
        <v>14.285714285714285</v>
      </c>
      <c r="T134" s="226"/>
      <c r="U134" s="242">
        <f>IF(S134="","",RANK(S134,S133:T135))</f>
        <v>3</v>
      </c>
      <c r="V134" s="243"/>
    </row>
    <row r="135" spans="2:22" ht="21" customHeight="1">
      <c r="B135" s="54">
        <f>B134+1</f>
        <v>74</v>
      </c>
      <c r="C135" s="20" t="str">
        <f>IF(B135="","",VLOOKUP(B135,データ!$B$6:$D$132,2,FALSE))</f>
        <v>西　　沙綾</v>
      </c>
      <c r="D135" s="53" t="str">
        <f>IF(B135="","",VLOOKUP(B135,データ!$B$6:$D$132,3,FALSE))</f>
        <v>ライジングサンHJC</v>
      </c>
      <c r="E135" s="58" t="str">
        <f>IF(M133="","",IF(M133="○","●","○"))</f>
        <v>●</v>
      </c>
      <c r="F135" s="51">
        <f>IF(O133="","",O133)</f>
        <v>5</v>
      </c>
      <c r="G135" s="50">
        <f>IF(N133="","",N133)</f>
        <v>7</v>
      </c>
      <c r="H135" s="48">
        <f>IF(P133="","",P133)</f>
      </c>
      <c r="I135" s="60" t="str">
        <f>IF(M134="","",IF(M134="○","●","○"))</f>
        <v>○</v>
      </c>
      <c r="J135" s="51">
        <f>IF(O134="","",O134)</f>
        <v>6</v>
      </c>
      <c r="K135" s="50">
        <f>IF(N134="","",N134)</f>
        <v>2</v>
      </c>
      <c r="L135" s="48">
        <f>IF(P134="","",P134)</f>
      </c>
      <c r="M135" s="239"/>
      <c r="N135" s="237"/>
      <c r="O135" s="237"/>
      <c r="P135" s="238"/>
      <c r="Q135" s="51">
        <f>IF(E135="","",COUNTIF(E135:P135,"○"))</f>
        <v>1</v>
      </c>
      <c r="R135" s="50">
        <f>IF(E135="","",COUNTIF(E135:P135,"●"))</f>
        <v>1</v>
      </c>
      <c r="S135" s="240">
        <f>IF(F135="","",(F135+J135+N135)/(F135+G135+J135+K135+N135+O135))*100</f>
        <v>55.00000000000001</v>
      </c>
      <c r="T135" s="226"/>
      <c r="U135" s="242">
        <f>IF(S135="","",RANK(S135,S133:T135))</f>
        <v>2</v>
      </c>
      <c r="V135" s="243"/>
    </row>
    <row r="136" spans="15:22" ht="21" customHeight="1">
      <c r="O136" s="253"/>
      <c r="P136" s="253"/>
      <c r="Q136" s="253"/>
      <c r="R136" s="253"/>
      <c r="S136" s="253"/>
      <c r="T136" s="254"/>
      <c r="U136" s="253"/>
      <c r="V136" s="253"/>
    </row>
    <row r="137" spans="2:13" s="86" customFormat="1" ht="21" customHeight="1">
      <c r="B137" s="197" t="s">
        <v>467</v>
      </c>
      <c r="E137" s="198"/>
      <c r="F137" s="199"/>
      <c r="G137" s="199"/>
      <c r="H137" s="199"/>
      <c r="I137" s="199"/>
      <c r="J137" s="225" t="s">
        <v>488</v>
      </c>
      <c r="K137" s="199"/>
      <c r="L137" s="199"/>
      <c r="M137" s="199"/>
    </row>
    <row r="138" spans="2:48" ht="21" customHeight="1">
      <c r="B138" s="56" t="s">
        <v>85</v>
      </c>
      <c r="C138" s="51" t="s">
        <v>235</v>
      </c>
      <c r="D138" s="56" t="s">
        <v>15</v>
      </c>
      <c r="E138" s="257" t="str">
        <f>LEFT(C139,3)</f>
        <v>福留　</v>
      </c>
      <c r="F138" s="252"/>
      <c r="G138" s="252"/>
      <c r="H138" s="243"/>
      <c r="I138" s="242" t="str">
        <f>LEFT(C140,3)</f>
        <v>西　　</v>
      </c>
      <c r="J138" s="252"/>
      <c r="K138" s="252"/>
      <c r="L138" s="243"/>
      <c r="M138" s="242" t="str">
        <f>LEFT(C141,3)</f>
        <v>染矢　</v>
      </c>
      <c r="N138" s="252"/>
      <c r="O138" s="252"/>
      <c r="P138" s="243"/>
      <c r="Q138" s="242" t="s">
        <v>252</v>
      </c>
      <c r="R138" s="243"/>
      <c r="S138" s="242" t="s">
        <v>16</v>
      </c>
      <c r="T138" s="243"/>
      <c r="U138" s="242" t="s">
        <v>253</v>
      </c>
      <c r="V138" s="243"/>
      <c r="AB138" s="56" t="s">
        <v>86</v>
      </c>
      <c r="AC138" s="51" t="s">
        <v>235</v>
      </c>
      <c r="AD138" s="56" t="s">
        <v>15</v>
      </c>
      <c r="AE138" s="251" t="str">
        <f>LEFT(AC139,3)</f>
        <v>大野　</v>
      </c>
      <c r="AF138" s="243"/>
      <c r="AG138" s="243"/>
      <c r="AH138" s="249"/>
      <c r="AI138" s="243" t="str">
        <f>LEFT(AC140,3)</f>
        <v>富永　</v>
      </c>
      <c r="AJ138" s="243"/>
      <c r="AK138" s="243"/>
      <c r="AL138" s="249"/>
      <c r="AM138" s="249" t="str">
        <f>LEFT(AC141,3)</f>
        <v>甲斐　</v>
      </c>
      <c r="AN138" s="249"/>
      <c r="AO138" s="249"/>
      <c r="AP138" s="249"/>
      <c r="AQ138" s="249" t="s">
        <v>252</v>
      </c>
      <c r="AR138" s="249"/>
      <c r="AS138" s="242" t="s">
        <v>16</v>
      </c>
      <c r="AT138" s="243"/>
      <c r="AU138" s="249" t="s">
        <v>253</v>
      </c>
      <c r="AV138" s="249"/>
    </row>
    <row r="139" spans="2:48" ht="21" customHeight="1">
      <c r="B139" s="54">
        <v>72</v>
      </c>
      <c r="C139" s="52" t="str">
        <f>IF(B139="","",VLOOKUP(B139,データ!$B$6:$D$132,2,FALSE))</f>
        <v>福留　夏美</v>
      </c>
      <c r="D139" s="53" t="str">
        <f>IF(B139="","",VLOOKUP(B139,データ!$B$6:$D$132,3,FALSE))</f>
        <v>サザンフィールド</v>
      </c>
      <c r="E139" s="227"/>
      <c r="F139" s="255"/>
      <c r="G139" s="255"/>
      <c r="H139" s="256"/>
      <c r="I139" s="55" t="str">
        <f>IF(J139="","",IF(J139&gt;K139,"○","●"))</f>
        <v>○</v>
      </c>
      <c r="J139" s="10">
        <v>6</v>
      </c>
      <c r="K139" s="6">
        <v>1</v>
      </c>
      <c r="L139" s="6"/>
      <c r="M139" s="55" t="str">
        <f>IF(N139="","",IF(N139&gt;O139,"○","●"))</f>
        <v>●</v>
      </c>
      <c r="N139" s="10">
        <v>2</v>
      </c>
      <c r="O139" s="6">
        <v>6</v>
      </c>
      <c r="P139" s="6"/>
      <c r="Q139" s="51">
        <f>IF(I139="","",COUNTIF(E139:P139,"○"))</f>
        <v>1</v>
      </c>
      <c r="R139" s="50">
        <f>IF(I139="","",COUNTIF(E139:P139,"●"))</f>
        <v>1</v>
      </c>
      <c r="S139" s="240">
        <f>IF(J139="","",(F139+J139+N139)/(F139+G139+J139+K139+N139+O139))*100</f>
        <v>53.333333333333336</v>
      </c>
      <c r="T139" s="241"/>
      <c r="U139" s="242">
        <f>IF(S139="","",RANK(S139,S139:T141))</f>
        <v>2</v>
      </c>
      <c r="V139" s="243"/>
      <c r="AB139" s="54">
        <v>70</v>
      </c>
      <c r="AC139" s="52" t="str">
        <f>IF(AB139="","",VLOOKUP(AB139,データ!$B$6:$D$132,2,FALSE))</f>
        <v>大野　詩歩</v>
      </c>
      <c r="AD139" s="53" t="str">
        <f>IF(AB139="","",VLOOKUP(AB139,データ!$B$6:$D$132,3,FALSE))</f>
        <v>ルネサンスＪｒ</v>
      </c>
      <c r="AE139" s="227"/>
      <c r="AF139" s="237"/>
      <c r="AG139" s="237"/>
      <c r="AH139" s="238"/>
      <c r="AI139" s="55" t="str">
        <f>IF(AJ139="","",IF(AJ139&gt;AK139,"○","●"))</f>
        <v>○</v>
      </c>
      <c r="AJ139" s="10">
        <v>6</v>
      </c>
      <c r="AK139" s="6">
        <v>2</v>
      </c>
      <c r="AL139" s="6"/>
      <c r="AM139" s="55" t="str">
        <f>IF(AN139="","",IF(AN139&gt;AO139,"○","●"))</f>
        <v>●</v>
      </c>
      <c r="AN139" s="10">
        <v>0</v>
      </c>
      <c r="AO139" s="6">
        <v>6</v>
      </c>
      <c r="AP139" s="6"/>
      <c r="AQ139" s="51">
        <f>IF(AI139="","",COUNTIF(AE139:AP139,"○"))</f>
        <v>1</v>
      </c>
      <c r="AR139" s="50">
        <f>IF(AI139="","",COUNTIF(AE139:AP139,"●"))</f>
        <v>1</v>
      </c>
      <c r="AS139" s="240">
        <f>IF(AJ139="","",(AF139+AJ139+AN139)/(AF139+AG139+AJ139+AK139+AN139+AO139))*100</f>
        <v>42.857142857142854</v>
      </c>
      <c r="AT139" s="241"/>
      <c r="AU139" s="242">
        <f>IF(AS139="","",RANK(AS139,AS139:AT141))</f>
        <v>2</v>
      </c>
      <c r="AV139" s="243"/>
    </row>
    <row r="140" spans="2:48" ht="21" customHeight="1">
      <c r="B140" s="54">
        <v>74</v>
      </c>
      <c r="C140" s="52" t="str">
        <f>IF(B140="","",VLOOKUP(B140,データ!$B$6:$D$132,2,FALSE))</f>
        <v>西　　沙綾</v>
      </c>
      <c r="D140" s="53" t="str">
        <f>IF(B140="","",VLOOKUP(B140,データ!$B$6:$D$132,3,FALSE))</f>
        <v>ライジングサンHJC</v>
      </c>
      <c r="E140" s="58" t="str">
        <f>IF(I139="","",IF(I139="○","●","○"))</f>
        <v>●</v>
      </c>
      <c r="F140" s="51">
        <f>IF(K139="","",K139)</f>
        <v>1</v>
      </c>
      <c r="G140" s="50">
        <f>IF(J139="","",J139)</f>
        <v>6</v>
      </c>
      <c r="H140" s="48">
        <f>IF(L139="","",L139)</f>
      </c>
      <c r="I140" s="239"/>
      <c r="J140" s="237"/>
      <c r="K140" s="237"/>
      <c r="L140" s="238"/>
      <c r="M140" s="59" t="str">
        <f>IF(N140="","",IF(N140&gt;O140,"○","●"))</f>
        <v>●</v>
      </c>
      <c r="N140" s="51">
        <v>4</v>
      </c>
      <c r="O140" s="50">
        <v>6</v>
      </c>
      <c r="P140" s="50"/>
      <c r="Q140" s="51">
        <f>IF(E140="","",COUNTIF(E140:P140,"○"))</f>
        <v>0</v>
      </c>
      <c r="R140" s="50">
        <f>IF(E140="","",COUNTIF(E140:P140,"●"))</f>
        <v>2</v>
      </c>
      <c r="S140" s="240">
        <f>IF(F140="","",(F140+J140+N140)/(F140+G140+J140+K140+N140+O140))*100</f>
        <v>29.411764705882355</v>
      </c>
      <c r="T140" s="226"/>
      <c r="U140" s="242">
        <f>IF(S140="","",RANK(S140,S139:T141))</f>
        <v>3</v>
      </c>
      <c r="V140" s="243"/>
      <c r="AB140" s="54">
        <v>68</v>
      </c>
      <c r="AC140" s="52" t="str">
        <f>IF(AB140="","",VLOOKUP(AB140,データ!$B$6:$D$132,2,FALSE))</f>
        <v>富永　里穂</v>
      </c>
      <c r="AD140" s="53" t="str">
        <f>IF(AB140="","",VLOOKUP(AB140,データ!$B$6:$D$132,3,FALSE))</f>
        <v>イワキリＪｒ</v>
      </c>
      <c r="AE140" s="58" t="str">
        <f>IF(AI139="","",IF(AI139="○","●","○"))</f>
        <v>●</v>
      </c>
      <c r="AF140" s="51">
        <f>IF(AK139="","",AK139)</f>
        <v>2</v>
      </c>
      <c r="AG140" s="50">
        <f>IF(AJ139="","",AJ139)</f>
        <v>6</v>
      </c>
      <c r="AH140" s="48">
        <f>IF(AL139="","",AL139)</f>
      </c>
      <c r="AI140" s="239"/>
      <c r="AJ140" s="237"/>
      <c r="AK140" s="237"/>
      <c r="AL140" s="238"/>
      <c r="AM140" s="59" t="str">
        <f>IF(AN140="","",IF(AN140&gt;AO140,"○","●"))</f>
        <v>●</v>
      </c>
      <c r="AN140" s="51">
        <v>1</v>
      </c>
      <c r="AO140" s="50">
        <v>6</v>
      </c>
      <c r="AP140" s="50"/>
      <c r="AQ140" s="51">
        <f>IF(AE140="","",COUNTIF(AE140:AP140,"○"))</f>
        <v>0</v>
      </c>
      <c r="AR140" s="50">
        <f>IF(AE140="","",COUNTIF(AE140:AP140,"●"))</f>
        <v>2</v>
      </c>
      <c r="AS140" s="240">
        <f>IF(AF140="","",(AF140+AJ140+AN140)/(AF140+AG140+AJ140+AK140+AN140+AO140))*100</f>
        <v>20</v>
      </c>
      <c r="AT140" s="226"/>
      <c r="AU140" s="242">
        <f>IF(AS140="","",RANK(AS140,AS139:AT141))</f>
        <v>3</v>
      </c>
      <c r="AV140" s="243"/>
    </row>
    <row r="141" spans="2:48" ht="21" customHeight="1">
      <c r="B141" s="54">
        <v>69</v>
      </c>
      <c r="C141" s="20" t="str">
        <f>IF(B141="","",VLOOKUP(B141,データ!$B$6:$D$132,2,FALSE))</f>
        <v>染矢　志帆子 </v>
      </c>
      <c r="D141" s="53" t="str">
        <f>IF(B141="","",VLOOKUP(B141,データ!$B$6:$D$132,3,FALSE))</f>
        <v>ロイヤルＪｒ</v>
      </c>
      <c r="E141" s="58" t="str">
        <f>IF(M139="","",IF(M139="○","●","○"))</f>
        <v>○</v>
      </c>
      <c r="F141" s="51">
        <f>IF(O139="","",O139)</f>
        <v>6</v>
      </c>
      <c r="G141" s="50">
        <f>IF(N139="","",N139)</f>
        <v>2</v>
      </c>
      <c r="H141" s="48">
        <f>IF(P139="","",P139)</f>
      </c>
      <c r="I141" s="60" t="str">
        <f>IF(M140="","",IF(M140="○","●","○"))</f>
        <v>○</v>
      </c>
      <c r="J141" s="51">
        <f>IF(O140="","",O140)</f>
        <v>6</v>
      </c>
      <c r="K141" s="50">
        <f>IF(N140="","",N140)</f>
        <v>4</v>
      </c>
      <c r="L141" s="48">
        <f>IF(P140="","",P140)</f>
      </c>
      <c r="M141" s="239"/>
      <c r="N141" s="237"/>
      <c r="O141" s="237"/>
      <c r="P141" s="238"/>
      <c r="Q141" s="51">
        <f>IF(E141="","",COUNTIF(E141:P141,"○"))</f>
        <v>2</v>
      </c>
      <c r="R141" s="50">
        <f>IF(E141="","",COUNTIF(E141:P141,"●"))</f>
        <v>0</v>
      </c>
      <c r="S141" s="240">
        <f>IF(F141="","",(F141+J141+N141)/(F141+G141+J141+K141+N141+O141))*100</f>
        <v>66.66666666666666</v>
      </c>
      <c r="T141" s="226"/>
      <c r="U141" s="242">
        <f>IF(S141="","",RANK(S141,S139:T141))</f>
        <v>1</v>
      </c>
      <c r="V141" s="243"/>
      <c r="AB141" s="54">
        <v>65</v>
      </c>
      <c r="AC141" s="20" t="str">
        <f>IF(AB141="","",VLOOKUP(AB141,データ!$B$6:$D$132,2,FALSE))</f>
        <v>甲斐　優季</v>
      </c>
      <c r="AD141" s="53" t="str">
        <f>IF(AB141="","",VLOOKUP(AB141,データ!$B$6:$D$132,3,FALSE))</f>
        <v>ライジングサンHJC</v>
      </c>
      <c r="AE141" s="58" t="str">
        <f>IF(AM139="","",IF(AM139="○","●","○"))</f>
        <v>○</v>
      </c>
      <c r="AF141" s="51">
        <f>IF(AO139="","",AO139)</f>
        <v>6</v>
      </c>
      <c r="AG141" s="50">
        <f>IF(AN139="","",AN139)</f>
        <v>0</v>
      </c>
      <c r="AH141" s="48">
        <f>IF(AP139="","",AP139)</f>
      </c>
      <c r="AI141" s="60" t="str">
        <f>IF(AM140="","",IF(AM140="○","●","○"))</f>
        <v>○</v>
      </c>
      <c r="AJ141" s="51">
        <f>IF(AO140="","",AO140)</f>
        <v>6</v>
      </c>
      <c r="AK141" s="50">
        <f>IF(AN140="","",AN140)</f>
        <v>1</v>
      </c>
      <c r="AL141" s="48">
        <f>IF(AP140="","",AP140)</f>
      </c>
      <c r="AM141" s="239"/>
      <c r="AN141" s="237"/>
      <c r="AO141" s="237"/>
      <c r="AP141" s="238"/>
      <c r="AQ141" s="51">
        <f>IF(AE141="","",COUNTIF(AE141:AP141,"○"))</f>
        <v>2</v>
      </c>
      <c r="AR141" s="50">
        <f>IF(AE141="","",COUNTIF(AE141:AP141,"●"))</f>
        <v>0</v>
      </c>
      <c r="AS141" s="240">
        <f>IF(AF141="","",(AF141+AJ141+AN141)/(AF141+AG141+AJ141+AK141+AN141+AO141))*100</f>
        <v>92.3076923076923</v>
      </c>
      <c r="AT141" s="226"/>
      <c r="AU141" s="242">
        <f>IF(AS141="","",RANK(AS141,AS139:AT141))</f>
        <v>1</v>
      </c>
      <c r="AV141" s="243"/>
    </row>
    <row r="142" ht="21" customHeight="1"/>
    <row r="143" spans="2:13" s="86" customFormat="1" ht="21" customHeight="1">
      <c r="B143" s="197" t="s">
        <v>446</v>
      </c>
      <c r="E143" s="198"/>
      <c r="F143" s="199"/>
      <c r="G143" s="199"/>
      <c r="H143" s="199"/>
      <c r="I143" s="199"/>
      <c r="J143" s="199"/>
      <c r="K143" s="199"/>
      <c r="L143" s="199"/>
      <c r="M143" s="199"/>
    </row>
    <row r="144" spans="2:26" ht="21" customHeight="1">
      <c r="B144" s="56"/>
      <c r="C144" s="51" t="s">
        <v>235</v>
      </c>
      <c r="D144" s="56" t="s">
        <v>15</v>
      </c>
      <c r="E144" s="251" t="str">
        <f>LEFT(C145,3)</f>
        <v>染矢　</v>
      </c>
      <c r="F144" s="243"/>
      <c r="G144" s="243"/>
      <c r="H144" s="249"/>
      <c r="I144" s="243" t="str">
        <f>LEFT(C146,3)</f>
        <v>大野　</v>
      </c>
      <c r="J144" s="243"/>
      <c r="K144" s="243"/>
      <c r="L144" s="249"/>
      <c r="M144" s="249" t="str">
        <f>LEFT(C147,3)</f>
        <v>甲斐　</v>
      </c>
      <c r="N144" s="249"/>
      <c r="O144" s="249"/>
      <c r="P144" s="249"/>
      <c r="Q144" s="242" t="str">
        <f>LEFT(C148,3)</f>
        <v>福留　</v>
      </c>
      <c r="R144" s="252"/>
      <c r="S144" s="252"/>
      <c r="T144" s="243"/>
      <c r="U144" s="249" t="s">
        <v>252</v>
      </c>
      <c r="V144" s="249"/>
      <c r="W144" s="242" t="s">
        <v>16</v>
      </c>
      <c r="X144" s="243"/>
      <c r="Y144" s="249" t="s">
        <v>253</v>
      </c>
      <c r="Z144" s="249"/>
    </row>
    <row r="145" spans="2:26" ht="21" customHeight="1">
      <c r="B145" s="54">
        <v>69</v>
      </c>
      <c r="C145" s="52" t="str">
        <f>IF(B145="","",VLOOKUP(B145,データ!$B$6:$D$132,2,FALSE))</f>
        <v>染矢　志帆子 </v>
      </c>
      <c r="D145" s="53" t="str">
        <f>IF(B145="","",VLOOKUP(B145,データ!$B$6:$D$132,3,FALSE))</f>
        <v>ロイヤルＪｒ</v>
      </c>
      <c r="E145" s="250"/>
      <c r="F145" s="247"/>
      <c r="G145" s="247"/>
      <c r="H145" s="248"/>
      <c r="I145" s="14" t="str">
        <f>IF(J145="","",IF(J145&gt;K145,"○","●"))</f>
        <v>○</v>
      </c>
      <c r="J145" s="10">
        <v>6</v>
      </c>
      <c r="K145" s="6">
        <v>1</v>
      </c>
      <c r="L145" s="14"/>
      <c r="M145" s="14" t="str">
        <f>IF(N145="","",IF(N145&gt;O145,"○","●"))</f>
        <v>●</v>
      </c>
      <c r="N145" s="10">
        <v>1</v>
      </c>
      <c r="O145" s="6">
        <v>6</v>
      </c>
      <c r="P145" s="14"/>
      <c r="Q145" s="14" t="str">
        <f>IF(R145="","",IF(R145&gt;S145,"○","●"))</f>
        <v>○</v>
      </c>
      <c r="R145" s="10">
        <v>6</v>
      </c>
      <c r="S145" s="6">
        <v>4</v>
      </c>
      <c r="T145" s="14"/>
      <c r="U145" s="10">
        <f>IF(I145="","",COUNTIF(E145:T145,"○"))</f>
        <v>2</v>
      </c>
      <c r="V145" s="6">
        <f>IF(I145="","",COUNTIF(E145:T145,"●"))</f>
        <v>1</v>
      </c>
      <c r="W145" s="240">
        <f>IF(J145="","",(F145+J145+N145+R145)/(F145+G145+J145+K145+N145+O145+R145+S145))*100</f>
        <v>54.166666666666664</v>
      </c>
      <c r="X145" s="241"/>
      <c r="Y145" s="244">
        <f>IF(W145="","",RANK(W145,W145:X148))</f>
        <v>2</v>
      </c>
      <c r="Z145" s="245"/>
    </row>
    <row r="146" spans="2:26" ht="21" customHeight="1">
      <c r="B146" s="54">
        <v>70</v>
      </c>
      <c r="C146" s="52" t="str">
        <f>IF(B146="","",VLOOKUP(B146,データ!$B$6:$D$132,2,FALSE))</f>
        <v>大野　詩歩</v>
      </c>
      <c r="D146" s="53" t="str">
        <f>IF(B146="","",VLOOKUP(B146,データ!$B$6:$D$132,3,FALSE))</f>
        <v>ルネサンスＪｒ</v>
      </c>
      <c r="E146" s="63" t="str">
        <f>IF(I145="","",IF(I145="○","●","○"))</f>
        <v>●</v>
      </c>
      <c r="F146" s="10">
        <f>IF(K145="","",K145)</f>
        <v>1</v>
      </c>
      <c r="G146" s="6">
        <f>IF(J145="","",J145)</f>
        <v>6</v>
      </c>
      <c r="H146" s="14">
        <f>IF(L145="","",L145)</f>
      </c>
      <c r="I146" s="246"/>
      <c r="J146" s="247"/>
      <c r="K146" s="247"/>
      <c r="L146" s="248"/>
      <c r="M146" s="14" t="str">
        <f>IF(N146="","",IF(N146&gt;O146,"○","●"))</f>
        <v>●</v>
      </c>
      <c r="N146" s="10">
        <v>0</v>
      </c>
      <c r="O146" s="6">
        <v>6</v>
      </c>
      <c r="P146" s="14"/>
      <c r="Q146" s="14" t="str">
        <f>IF(R146="","",IF(R146&gt;S146,"○","●"))</f>
        <v>●</v>
      </c>
      <c r="R146" s="10">
        <v>2</v>
      </c>
      <c r="S146" s="6">
        <v>6</v>
      </c>
      <c r="T146" s="14"/>
      <c r="U146" s="10">
        <f>IF(E146="","",COUNTIF(E146:T146,"○"))</f>
        <v>0</v>
      </c>
      <c r="V146" s="6">
        <f>IF(E146="","",COUNTIF(E146:T146,"●"))</f>
        <v>3</v>
      </c>
      <c r="W146" s="240">
        <f>IF(F146="","",(F146+N146+R146)/(F146+G146+N146+O146+R146+S146))*100</f>
        <v>14.285714285714285</v>
      </c>
      <c r="X146" s="241"/>
      <c r="Y146" s="244">
        <f>IF(W146="","",RANK(W146,W145:X148))</f>
        <v>4</v>
      </c>
      <c r="Z146" s="245"/>
    </row>
    <row r="147" spans="2:26" ht="21" customHeight="1">
      <c r="B147" s="54">
        <v>65</v>
      </c>
      <c r="C147" s="20" t="str">
        <f>IF(B147="","",VLOOKUP(B147,データ!$B$6:$D$132,2,FALSE))</f>
        <v>甲斐　優季</v>
      </c>
      <c r="D147" s="53" t="str">
        <f>IF(B147="","",VLOOKUP(B147,データ!$B$6:$D$132,3,FALSE))</f>
        <v>ライジングサンHJC</v>
      </c>
      <c r="E147" s="63" t="str">
        <f>IF(M145="","",IF(M145="○","●","○"))</f>
        <v>○</v>
      </c>
      <c r="F147" s="51">
        <f>IF(O145="","",O145)</f>
        <v>6</v>
      </c>
      <c r="G147" s="50">
        <f>IF(N145="","",N145)</f>
        <v>1</v>
      </c>
      <c r="H147" s="56">
        <f>IF(P145="","",P145)</f>
      </c>
      <c r="I147" s="56" t="str">
        <f>IF(M146="","",IF(M146="○","●","○"))</f>
        <v>○</v>
      </c>
      <c r="J147" s="51">
        <f>IF(O146="","",O146)</f>
        <v>6</v>
      </c>
      <c r="K147" s="50">
        <f>IF(N146="","",N146)</f>
        <v>0</v>
      </c>
      <c r="L147" s="14">
        <f>IF(P146="","",P146)</f>
      </c>
      <c r="M147" s="239"/>
      <c r="N147" s="237"/>
      <c r="O147" s="237"/>
      <c r="P147" s="238"/>
      <c r="Q147" s="14" t="str">
        <f>IF(R147="","",IF(R147&gt;S147,"○","●"))</f>
        <v>○</v>
      </c>
      <c r="R147" s="10">
        <v>7</v>
      </c>
      <c r="S147" s="6">
        <v>5</v>
      </c>
      <c r="T147" s="14"/>
      <c r="U147" s="10">
        <f>IF(E147="","",COUNTIF(E147:T147,"○"))</f>
        <v>3</v>
      </c>
      <c r="V147" s="6">
        <f>IF(E147="","",COUNTIF(E147:T147,"●"))</f>
        <v>0</v>
      </c>
      <c r="W147" s="240">
        <f>IF(F147="","",(F147+J147+N147+R147)/(F147+G147+J147+K147+N147+O147+R147+S147))*100</f>
        <v>76</v>
      </c>
      <c r="X147" s="241"/>
      <c r="Y147" s="244">
        <f>IF(W147="","",RANK(W147,W145:X148))</f>
        <v>1</v>
      </c>
      <c r="Z147" s="245"/>
    </row>
    <row r="148" spans="2:26" ht="21" customHeight="1">
      <c r="B148" s="54">
        <v>72</v>
      </c>
      <c r="C148" s="53" t="str">
        <f>IF(B148="","",VLOOKUP(B148,データ!$B$6:$D$132,2,FALSE))</f>
        <v>福留　夏美</v>
      </c>
      <c r="D148" s="53" t="str">
        <f>IF(B148="","",VLOOKUP(B148,データ!$B$6:$D$132,3,FALSE))</f>
        <v>サザンフィールド</v>
      </c>
      <c r="E148" s="49" t="str">
        <f>IF(Q145="","",IF(Q145="○","●","○"))</f>
        <v>●</v>
      </c>
      <c r="F148" s="9">
        <f>IF(S145="","",S145)</f>
        <v>4</v>
      </c>
      <c r="G148" s="8">
        <f>IF(R145="","",R145)</f>
        <v>6</v>
      </c>
      <c r="H148" s="15">
        <f>IF(T145="","",T145)</f>
      </c>
      <c r="I148" s="15" t="str">
        <f>IF(Q146="","",IF(Q146="○","●","○"))</f>
        <v>○</v>
      </c>
      <c r="J148" s="9">
        <f>IF(S146="","",S146)</f>
        <v>6</v>
      </c>
      <c r="K148" s="8">
        <f>IF(R146="","",R146)</f>
        <v>2</v>
      </c>
      <c r="L148" s="56">
        <f>IF(T146="","",T146)</f>
      </c>
      <c r="M148" s="56" t="str">
        <f>IF(Q147="","",IF(Q147="○","●","○"))</f>
        <v>●</v>
      </c>
      <c r="N148" s="51">
        <f>IF(S147="","",S147)</f>
        <v>5</v>
      </c>
      <c r="O148" s="50">
        <f>IF(R147="","",R147)</f>
        <v>7</v>
      </c>
      <c r="P148" s="56">
        <f>IF(T147="","",T147)</f>
      </c>
      <c r="Q148" s="239"/>
      <c r="R148" s="237"/>
      <c r="S148" s="237"/>
      <c r="T148" s="238"/>
      <c r="U148" s="51">
        <f>IF(E148="","",COUNTIF(E148:T148,"○"))</f>
        <v>1</v>
      </c>
      <c r="V148" s="50">
        <f>IF(E148="","",COUNTIF(E148:T148,"●"))</f>
        <v>2</v>
      </c>
      <c r="W148" s="240">
        <f>IF(F148="","",(F148+J148+N148+R148)/(F148+G148+J148+K148+N148+O148+R148+S148))*100</f>
        <v>50</v>
      </c>
      <c r="X148" s="241"/>
      <c r="Y148" s="242">
        <f>IF(W148="","",RANK(W148,W145:X148))</f>
        <v>3</v>
      </c>
      <c r="Z148" s="243"/>
    </row>
    <row r="149" spans="2:24" ht="21" customHeight="1">
      <c r="B149" s="61"/>
      <c r="C149" s="3"/>
      <c r="D149" s="3"/>
      <c r="W149" s="188"/>
      <c r="X149" s="188"/>
    </row>
    <row r="150" spans="2:29" s="86" customFormat="1" ht="21" customHeight="1">
      <c r="B150" s="197" t="s">
        <v>447</v>
      </c>
      <c r="E150" s="198"/>
      <c r="F150" s="199"/>
      <c r="G150" s="199"/>
      <c r="H150" s="199"/>
      <c r="I150" s="199"/>
      <c r="J150" s="225" t="s">
        <v>488</v>
      </c>
      <c r="K150" s="199"/>
      <c r="L150" s="199"/>
      <c r="M150" s="199"/>
      <c r="AC150" s="203"/>
    </row>
    <row r="151" spans="2:48" ht="21" customHeight="1">
      <c r="B151" s="56" t="s">
        <v>87</v>
      </c>
      <c r="C151" s="51" t="s">
        <v>235</v>
      </c>
      <c r="D151" s="56" t="s">
        <v>15</v>
      </c>
      <c r="E151" s="251" t="str">
        <f>LEFT(C152,3)</f>
        <v>松尾　</v>
      </c>
      <c r="F151" s="243"/>
      <c r="G151" s="243"/>
      <c r="H151" s="249"/>
      <c r="I151" s="243" t="str">
        <f>LEFT(C153,3)</f>
        <v>河原　</v>
      </c>
      <c r="J151" s="243"/>
      <c r="K151" s="243"/>
      <c r="L151" s="249"/>
      <c r="M151" s="249" t="str">
        <f>LEFT(C154,3)</f>
        <v>井上　</v>
      </c>
      <c r="N151" s="249"/>
      <c r="O151" s="249"/>
      <c r="P151" s="249"/>
      <c r="Q151" s="249" t="s">
        <v>252</v>
      </c>
      <c r="R151" s="249"/>
      <c r="S151" s="242" t="s">
        <v>16</v>
      </c>
      <c r="T151" s="243"/>
      <c r="U151" s="249" t="s">
        <v>253</v>
      </c>
      <c r="V151" s="249"/>
      <c r="AB151" s="56" t="s">
        <v>69</v>
      </c>
      <c r="AC151" s="51" t="s">
        <v>235</v>
      </c>
      <c r="AD151" s="56" t="s">
        <v>15</v>
      </c>
      <c r="AE151" s="251" t="str">
        <f>LEFT(AC152,3)</f>
        <v>土橋　</v>
      </c>
      <c r="AF151" s="243"/>
      <c r="AG151" s="243"/>
      <c r="AH151" s="249"/>
      <c r="AI151" s="243" t="str">
        <f>LEFT(AC153,3)</f>
        <v>高元　</v>
      </c>
      <c r="AJ151" s="243"/>
      <c r="AK151" s="243"/>
      <c r="AL151" s="249"/>
      <c r="AM151" s="249" t="str">
        <f>LEFT(AC154,3)</f>
        <v>相良　</v>
      </c>
      <c r="AN151" s="249"/>
      <c r="AO151" s="249"/>
      <c r="AP151" s="249"/>
      <c r="AQ151" s="249" t="s">
        <v>252</v>
      </c>
      <c r="AR151" s="249"/>
      <c r="AS151" s="242" t="s">
        <v>16</v>
      </c>
      <c r="AT151" s="243"/>
      <c r="AU151" s="249" t="s">
        <v>253</v>
      </c>
      <c r="AV151" s="249"/>
    </row>
    <row r="152" spans="2:48" ht="21" customHeight="1">
      <c r="B152" s="54">
        <v>75</v>
      </c>
      <c r="C152" s="52" t="str">
        <f>IF(B152="","",VLOOKUP(B152,データ!$B$6:$D$132,2,FALSE))</f>
        <v>松尾　彩美</v>
      </c>
      <c r="D152" s="53" t="str">
        <f>IF(B152="","",VLOOKUP(B152,データ!$B$6:$D$132,3,FALSE))</f>
        <v>ライジングサンHJC</v>
      </c>
      <c r="E152" s="227"/>
      <c r="F152" s="237"/>
      <c r="G152" s="237"/>
      <c r="H152" s="238"/>
      <c r="I152" s="55" t="str">
        <f>IF(J152="","",IF(J152&gt;K152,"○","●"))</f>
        <v>○</v>
      </c>
      <c r="J152" s="10">
        <v>6</v>
      </c>
      <c r="K152" s="6">
        <v>1</v>
      </c>
      <c r="L152" s="6"/>
      <c r="M152" s="55" t="str">
        <f>IF(N152="","",IF(N152&gt;O152,"○","●"))</f>
        <v>●</v>
      </c>
      <c r="N152" s="10">
        <v>4</v>
      </c>
      <c r="O152" s="6">
        <v>6</v>
      </c>
      <c r="P152" s="6"/>
      <c r="Q152" s="51">
        <f>IF(I152="","",COUNTIF(E152:P152,"○"))</f>
        <v>1</v>
      </c>
      <c r="R152" s="50">
        <f>IF(I152="","",COUNTIF(E152:P152,"●"))</f>
        <v>1</v>
      </c>
      <c r="S152" s="240">
        <f>IF(J152="","",(F152+J152+N152)/(F152+G152+J152+K152+N152+O152))*100</f>
        <v>58.82352941176471</v>
      </c>
      <c r="T152" s="241"/>
      <c r="U152" s="242">
        <f>IF(S152="","",RANK(S152,S152:T154))</f>
        <v>2</v>
      </c>
      <c r="V152" s="243"/>
      <c r="AB152" s="54">
        <f>B154+1</f>
        <v>78</v>
      </c>
      <c r="AC152" s="52" t="str">
        <f>IF(AB152="","",VLOOKUP(AB152,データ!$B$6:$D$132,2,FALSE))</f>
        <v>土橋　美咲</v>
      </c>
      <c r="AD152" s="53" t="str">
        <f>IF(AB152="","",VLOOKUP(AB152,データ!$B$6:$D$132,3,FALSE))</f>
        <v>清武Jr</v>
      </c>
      <c r="AE152" s="227"/>
      <c r="AF152" s="237"/>
      <c r="AG152" s="237"/>
      <c r="AH152" s="238"/>
      <c r="AI152" s="55" t="str">
        <f>IF(AJ152="","",IF(AJ152&gt;AK152,"○","●"))</f>
        <v>○</v>
      </c>
      <c r="AJ152" s="10">
        <v>6</v>
      </c>
      <c r="AK152" s="6">
        <v>1</v>
      </c>
      <c r="AL152" s="6"/>
      <c r="AM152" s="55" t="str">
        <f>IF(AN152="","",IF(AN152&gt;AO152,"○","●"))</f>
        <v>●</v>
      </c>
      <c r="AN152" s="10">
        <v>4</v>
      </c>
      <c r="AO152" s="6">
        <v>6</v>
      </c>
      <c r="AP152" s="6"/>
      <c r="AQ152" s="51">
        <f>IF(AI152="","",COUNTIF(AE152:AP152,"○"))</f>
        <v>1</v>
      </c>
      <c r="AR152" s="50">
        <f>IF(AI152="","",COUNTIF(AE152:AP152,"●"))</f>
        <v>1</v>
      </c>
      <c r="AS152" s="240">
        <f>IF(AJ152="","",(AF152+AJ152+AN152)/(AF152+AG152+AJ152+AK152+AN152+AO152))*100</f>
        <v>58.82352941176471</v>
      </c>
      <c r="AT152" s="241"/>
      <c r="AU152" s="242">
        <f>IF(AS152="","",RANK(AS152,AS152:AT154))</f>
        <v>2</v>
      </c>
      <c r="AV152" s="243"/>
    </row>
    <row r="153" spans="2:48" ht="21" customHeight="1">
      <c r="B153" s="54">
        <f>B152+1</f>
        <v>76</v>
      </c>
      <c r="C153" s="52" t="str">
        <f>IF(B153="","",VLOOKUP(B153,データ!$B$6:$D$132,2,FALSE))</f>
        <v>河原　愛美</v>
      </c>
      <c r="D153" s="53" t="str">
        <f>IF(B153="","",VLOOKUP(B153,データ!$B$6:$D$132,3,FALSE))</f>
        <v>イワキリＪｒ</v>
      </c>
      <c r="E153" s="58" t="str">
        <f>IF(I152="","",IF(I152="○","●","○"))</f>
        <v>●</v>
      </c>
      <c r="F153" s="51">
        <f>IF(K152="","",K152)</f>
        <v>1</v>
      </c>
      <c r="G153" s="50">
        <f>IF(J152="","",J152)</f>
        <v>6</v>
      </c>
      <c r="H153" s="48">
        <f>IF(L152="","",L152)</f>
      </c>
      <c r="I153" s="239"/>
      <c r="J153" s="237"/>
      <c r="K153" s="237"/>
      <c r="L153" s="238"/>
      <c r="M153" s="59" t="str">
        <f>IF(N153="","",IF(N153&gt;O153,"○","●"))</f>
        <v>●</v>
      </c>
      <c r="N153" s="51">
        <v>0</v>
      </c>
      <c r="O153" s="50">
        <v>6</v>
      </c>
      <c r="P153" s="50"/>
      <c r="Q153" s="51">
        <f>IF(E153="","",COUNTIF(E153:P153,"○"))</f>
        <v>0</v>
      </c>
      <c r="R153" s="50">
        <f>IF(E153="","",COUNTIF(E153:P153,"●"))</f>
        <v>2</v>
      </c>
      <c r="S153" s="240">
        <f>IF(F153="","",(F153+J153+N153)/(F153+G153+J153+K153+N153+O153))*100</f>
        <v>7.6923076923076925</v>
      </c>
      <c r="T153" s="226"/>
      <c r="U153" s="242">
        <f>IF(S153="","",RANK(S153,S152:T154))</f>
        <v>3</v>
      </c>
      <c r="V153" s="243"/>
      <c r="AB153" s="54">
        <f>AB152+1</f>
        <v>79</v>
      </c>
      <c r="AC153" s="52" t="str">
        <f>IF(AB153="","",VLOOKUP(AB153,データ!$B$6:$D$132,2,FALSE))</f>
        <v>高元　菜緒</v>
      </c>
      <c r="AD153" s="53" t="str">
        <f>IF(AB153="","",VLOOKUP(AB153,データ!$B$6:$D$132,3,FALSE))</f>
        <v>小林Ｊｒ</v>
      </c>
      <c r="AE153" s="58" t="str">
        <f>IF(AI152="","",IF(AI152="○","●","○"))</f>
        <v>●</v>
      </c>
      <c r="AF153" s="51">
        <f>IF(AK152="","",AK152)</f>
        <v>1</v>
      </c>
      <c r="AG153" s="50">
        <f>IF(AJ152="","",AJ152)</f>
        <v>6</v>
      </c>
      <c r="AH153" s="48">
        <f>IF(AL152="","",AL152)</f>
      </c>
      <c r="AI153" s="239"/>
      <c r="AJ153" s="237"/>
      <c r="AK153" s="237"/>
      <c r="AL153" s="238"/>
      <c r="AM153" s="59" t="str">
        <f>IF(AN153="","",IF(AN153&gt;AO153,"○","●"))</f>
        <v>●</v>
      </c>
      <c r="AN153" s="51">
        <v>0</v>
      </c>
      <c r="AO153" s="50">
        <v>6</v>
      </c>
      <c r="AP153" s="50"/>
      <c r="AQ153" s="51">
        <f>IF(AE153="","",COUNTIF(AE153:AP153,"○"))</f>
        <v>0</v>
      </c>
      <c r="AR153" s="50">
        <f>IF(AE153="","",COUNTIF(AE153:AP153,"●"))</f>
        <v>2</v>
      </c>
      <c r="AS153" s="240">
        <f>IF(AF153="","",(AF153+AJ153+AN153)/(AF153+AG153+AJ153+AK153+AN153+AO153))*100</f>
        <v>7.6923076923076925</v>
      </c>
      <c r="AT153" s="226"/>
      <c r="AU153" s="242">
        <f>IF(AS153="","",RANK(AS153,AS152:AT154))</f>
        <v>3</v>
      </c>
      <c r="AV153" s="243"/>
    </row>
    <row r="154" spans="2:48" ht="21" customHeight="1">
      <c r="B154" s="54">
        <f>B153+1</f>
        <v>77</v>
      </c>
      <c r="C154" s="20" t="str">
        <f>IF(B154="","",VLOOKUP(B154,データ!$B$6:$D$132,2,FALSE))</f>
        <v>井上　愛咲子</v>
      </c>
      <c r="D154" s="53" t="str">
        <f>IF(B154="","",VLOOKUP(B154,データ!$B$6:$D$132,3,FALSE))</f>
        <v>ライジングサンHJC</v>
      </c>
      <c r="E154" s="58" t="str">
        <f>IF(M152="","",IF(M152="○","●","○"))</f>
        <v>○</v>
      </c>
      <c r="F154" s="51">
        <f>IF(O152="","",O152)</f>
        <v>6</v>
      </c>
      <c r="G154" s="50">
        <f>IF(N152="","",N152)</f>
        <v>4</v>
      </c>
      <c r="H154" s="48">
        <f>IF(P152="","",P152)</f>
      </c>
      <c r="I154" s="60" t="str">
        <f>IF(M153="","",IF(M153="○","●","○"))</f>
        <v>○</v>
      </c>
      <c r="J154" s="51">
        <f>IF(O153="","",O153)</f>
        <v>6</v>
      </c>
      <c r="K154" s="50">
        <f>IF(N153="","",N153)</f>
        <v>0</v>
      </c>
      <c r="L154" s="48">
        <f>IF(P153="","",P153)</f>
      </c>
      <c r="M154" s="239"/>
      <c r="N154" s="237"/>
      <c r="O154" s="237"/>
      <c r="P154" s="238"/>
      <c r="Q154" s="51">
        <f>IF(E154="","",COUNTIF(E154:P154,"○"))</f>
        <v>2</v>
      </c>
      <c r="R154" s="50">
        <f>IF(E154="","",COUNTIF(E154:P154,"●"))</f>
        <v>0</v>
      </c>
      <c r="S154" s="240">
        <f>IF(F154="","",(F154+J154+N154)/(F154+G154+J154+K154+N154+O154))*100</f>
        <v>75</v>
      </c>
      <c r="T154" s="226"/>
      <c r="U154" s="242">
        <f>IF(S154="","",RANK(S154,S152:T154))</f>
        <v>1</v>
      </c>
      <c r="V154" s="243"/>
      <c r="AB154" s="54">
        <f>AB153+1</f>
        <v>80</v>
      </c>
      <c r="AC154" s="20" t="str">
        <f>IF(AB154="","",VLOOKUP(AB154,データ!$B$6:$D$132,2,FALSE))</f>
        <v>相良　麻帆</v>
      </c>
      <c r="AD154" s="53" t="str">
        <f>IF(AB154="","",VLOOKUP(AB154,データ!$B$6:$D$132,3,FALSE))</f>
        <v>ライジングサンHJC</v>
      </c>
      <c r="AE154" s="58" t="str">
        <f>IF(AM152="","",IF(AM152="○","●","○"))</f>
        <v>○</v>
      </c>
      <c r="AF154" s="51">
        <f>IF(AO152="","",AO152)</f>
        <v>6</v>
      </c>
      <c r="AG154" s="50">
        <f>IF(AN152="","",AN152)</f>
        <v>4</v>
      </c>
      <c r="AH154" s="48">
        <f>IF(AP152="","",AP152)</f>
      </c>
      <c r="AI154" s="60" t="str">
        <f>IF(AM153="","",IF(AM153="○","●","○"))</f>
        <v>○</v>
      </c>
      <c r="AJ154" s="51">
        <f>IF(AO153="","",AO153)</f>
        <v>6</v>
      </c>
      <c r="AK154" s="50">
        <f>IF(AN153="","",AN153)</f>
        <v>0</v>
      </c>
      <c r="AL154" s="48">
        <f>IF(AP153="","",AP153)</f>
      </c>
      <c r="AM154" s="239"/>
      <c r="AN154" s="237"/>
      <c r="AO154" s="237"/>
      <c r="AP154" s="238"/>
      <c r="AQ154" s="51">
        <f>IF(AE154="","",COUNTIF(AE154:AP154,"○"))</f>
        <v>2</v>
      </c>
      <c r="AR154" s="50">
        <f>IF(AE154="","",COUNTIF(AE154:AP154,"●"))</f>
        <v>0</v>
      </c>
      <c r="AS154" s="240">
        <f>IF(AF154="","",(AF154+AJ154+AN154)/(AF154+AG154+AJ154+AK154+AN154+AO154))*100</f>
        <v>75</v>
      </c>
      <c r="AT154" s="226"/>
      <c r="AU154" s="242">
        <f>IF(AS154="","",RANK(AS154,AS152:AT154))</f>
        <v>1</v>
      </c>
      <c r="AV154" s="243"/>
    </row>
    <row r="155" ht="21" customHeight="1"/>
    <row r="156" spans="2:13" s="86" customFormat="1" ht="21" customHeight="1">
      <c r="B156" s="197" t="s">
        <v>448</v>
      </c>
      <c r="E156" s="198"/>
      <c r="F156" s="199"/>
      <c r="G156" s="199"/>
      <c r="H156" s="199"/>
      <c r="I156" s="199"/>
      <c r="J156" s="199"/>
      <c r="K156" s="199"/>
      <c r="L156" s="199"/>
      <c r="M156" s="199"/>
    </row>
    <row r="157" spans="2:26" ht="21" customHeight="1">
      <c r="B157" s="56"/>
      <c r="C157" s="51" t="s">
        <v>235</v>
      </c>
      <c r="D157" s="56" t="s">
        <v>15</v>
      </c>
      <c r="E157" s="251" t="str">
        <f>LEFT(C158,3)</f>
        <v>井上　</v>
      </c>
      <c r="F157" s="243"/>
      <c r="G157" s="243"/>
      <c r="H157" s="249"/>
      <c r="I157" s="243" t="str">
        <f>LEFT(C159,3)</f>
        <v>土橋　</v>
      </c>
      <c r="J157" s="243"/>
      <c r="K157" s="243"/>
      <c r="L157" s="249"/>
      <c r="M157" s="249" t="str">
        <f>LEFT(C160,3)</f>
        <v>松尾　</v>
      </c>
      <c r="N157" s="249"/>
      <c r="O157" s="249"/>
      <c r="P157" s="249"/>
      <c r="Q157" s="242" t="str">
        <f>LEFT(C161,3)</f>
        <v>相良　</v>
      </c>
      <c r="R157" s="252"/>
      <c r="S157" s="252"/>
      <c r="T157" s="243"/>
      <c r="U157" s="249" t="s">
        <v>252</v>
      </c>
      <c r="V157" s="249"/>
      <c r="W157" s="242" t="s">
        <v>16</v>
      </c>
      <c r="X157" s="243"/>
      <c r="Y157" s="249" t="s">
        <v>253</v>
      </c>
      <c r="Z157" s="249"/>
    </row>
    <row r="158" spans="2:26" ht="21" customHeight="1">
      <c r="B158" s="54">
        <v>77</v>
      </c>
      <c r="C158" s="52" t="str">
        <f>IF(B158="","",VLOOKUP(B158,データ!$B$6:$D$132,2,FALSE))</f>
        <v>井上　愛咲子</v>
      </c>
      <c r="D158" s="53" t="str">
        <f>IF(B158="","",VLOOKUP(B158,データ!$B$6:$D$132,3,FALSE))</f>
        <v>ライジングサンHJC</v>
      </c>
      <c r="E158" s="250"/>
      <c r="F158" s="247"/>
      <c r="G158" s="247"/>
      <c r="H158" s="248"/>
      <c r="I158" s="14" t="str">
        <f>IF(J158="","",IF(J158&gt;K158,"○","●"))</f>
        <v>○</v>
      </c>
      <c r="J158" s="10">
        <v>6</v>
      </c>
      <c r="K158" s="6">
        <v>2</v>
      </c>
      <c r="L158" s="14"/>
      <c r="M158" s="14" t="str">
        <f>IF(N158="","",IF(N158&gt;O158,"○","●"))</f>
        <v>○</v>
      </c>
      <c r="N158" s="10">
        <v>6</v>
      </c>
      <c r="O158" s="6">
        <v>2</v>
      </c>
      <c r="P158" s="14"/>
      <c r="Q158" s="14" t="str">
        <f>IF(R158="","",IF(R158&gt;S158,"○","●"))</f>
        <v>○</v>
      </c>
      <c r="R158" s="10">
        <v>6</v>
      </c>
      <c r="S158" s="6">
        <v>4</v>
      </c>
      <c r="T158" s="14"/>
      <c r="U158" s="10">
        <f>IF(I158="","",COUNTIF(E158:T158,"○"))</f>
        <v>3</v>
      </c>
      <c r="V158" s="6">
        <f>IF(I158="","",COUNTIF(E158:T158,"●"))</f>
        <v>0</v>
      </c>
      <c r="W158" s="240">
        <f>IF(J158="","",(F158+J158+N158+R158)/(F158+G158+J158+K158+N158+O158+R158+S158))*100</f>
        <v>69.23076923076923</v>
      </c>
      <c r="X158" s="241"/>
      <c r="Y158" s="244">
        <f>IF(W158="","",RANK(W158,W158:X161))</f>
        <v>1</v>
      </c>
      <c r="Z158" s="245"/>
    </row>
    <row r="159" spans="2:26" ht="21" customHeight="1">
      <c r="B159" s="54">
        <v>78</v>
      </c>
      <c r="C159" s="52" t="str">
        <f>IF(B159="","",VLOOKUP(B159,データ!$B$6:$D$132,2,FALSE))</f>
        <v>土橋　美咲</v>
      </c>
      <c r="D159" s="53" t="str">
        <f>IF(B159="","",VLOOKUP(B159,データ!$B$6:$D$132,3,FALSE))</f>
        <v>清武Jr</v>
      </c>
      <c r="E159" s="63" t="str">
        <f>IF(I158="","",IF(I158="○","●","○"))</f>
        <v>●</v>
      </c>
      <c r="F159" s="10">
        <f>IF(K158="","",K158)</f>
        <v>2</v>
      </c>
      <c r="G159" s="6">
        <f>IF(J158="","",J158)</f>
        <v>6</v>
      </c>
      <c r="H159" s="14">
        <f>IF(L158="","",L158)</f>
      </c>
      <c r="I159" s="246"/>
      <c r="J159" s="247"/>
      <c r="K159" s="247"/>
      <c r="L159" s="248"/>
      <c r="M159" s="14" t="str">
        <f>IF(N159="","",IF(N159&gt;O159,"○","●"))</f>
        <v>●</v>
      </c>
      <c r="N159" s="10">
        <v>1</v>
      </c>
      <c r="O159" s="6">
        <v>6</v>
      </c>
      <c r="P159" s="14"/>
      <c r="Q159" s="14" t="str">
        <f>IF(R159="","",IF(R159&gt;S159,"○","●"))</f>
        <v>●</v>
      </c>
      <c r="R159" s="10">
        <v>2</v>
      </c>
      <c r="S159" s="6">
        <v>6</v>
      </c>
      <c r="T159" s="14"/>
      <c r="U159" s="10">
        <f>IF(E159="","",COUNTIF(E159:T159,"○"))</f>
        <v>0</v>
      </c>
      <c r="V159" s="6">
        <f>IF(E159="","",COUNTIF(E159:T159,"●"))</f>
        <v>3</v>
      </c>
      <c r="W159" s="240">
        <f>IF(F159="","",(F159+N159+R159)/(F159+G159+N159+O159+R159+S159))*100</f>
        <v>21.73913043478261</v>
      </c>
      <c r="X159" s="241"/>
      <c r="Y159" s="244">
        <f>IF(W159="","",RANK(W159,W158:X161))</f>
        <v>4</v>
      </c>
      <c r="Z159" s="245"/>
    </row>
    <row r="160" spans="2:26" ht="21" customHeight="1">
      <c r="B160" s="54">
        <v>75</v>
      </c>
      <c r="C160" s="20" t="str">
        <f>IF(B160="","",VLOOKUP(B160,データ!$B$6:$D$132,2,FALSE))</f>
        <v>松尾　彩美</v>
      </c>
      <c r="D160" s="53" t="str">
        <f>IF(B160="","",VLOOKUP(B160,データ!$B$6:$D$132,3,FALSE))</f>
        <v>ライジングサンHJC</v>
      </c>
      <c r="E160" s="63" t="str">
        <f>IF(M158="","",IF(M158="○","●","○"))</f>
        <v>●</v>
      </c>
      <c r="F160" s="51">
        <f>IF(O158="","",O158)</f>
        <v>2</v>
      </c>
      <c r="G160" s="50">
        <f>IF(N158="","",N158)</f>
        <v>6</v>
      </c>
      <c r="H160" s="56">
        <f>IF(P158="","",P158)</f>
      </c>
      <c r="I160" s="56" t="str">
        <f>IF(M159="","",IF(M159="○","●","○"))</f>
        <v>○</v>
      </c>
      <c r="J160" s="51">
        <f>IF(O159="","",O159)</f>
        <v>6</v>
      </c>
      <c r="K160" s="50">
        <f>IF(N159="","",N159)</f>
        <v>1</v>
      </c>
      <c r="L160" s="14">
        <f>IF(P159="","",P159)</f>
      </c>
      <c r="M160" s="239"/>
      <c r="N160" s="237"/>
      <c r="O160" s="237"/>
      <c r="P160" s="238"/>
      <c r="Q160" s="14" t="str">
        <f>IF(R160="","",IF(R160&gt;S160,"○","●"))</f>
        <v>○</v>
      </c>
      <c r="R160" s="10">
        <v>6</v>
      </c>
      <c r="S160" s="6">
        <v>4</v>
      </c>
      <c r="T160" s="14"/>
      <c r="U160" s="10">
        <f>IF(E160="","",COUNTIF(E160:T160,"○"))</f>
        <v>2</v>
      </c>
      <c r="V160" s="6">
        <f>IF(E160="","",COUNTIF(E160:T160,"●"))</f>
        <v>1</v>
      </c>
      <c r="W160" s="240">
        <f>IF(F160="","",(F160+J160+N160+R160)/(F160+G160+J160+K160+N160+O160+R160+S160))*100</f>
        <v>56.00000000000001</v>
      </c>
      <c r="X160" s="241"/>
      <c r="Y160" s="244">
        <f>IF(W160="","",RANK(W160,W158:X161))</f>
        <v>2</v>
      </c>
      <c r="Z160" s="245"/>
    </row>
    <row r="161" spans="2:26" ht="21" customHeight="1">
      <c r="B161" s="54">
        <v>80</v>
      </c>
      <c r="C161" s="53" t="str">
        <f>IF(B161="","",VLOOKUP(B161,データ!$B$6:$D$132,2,FALSE))</f>
        <v>相良　麻帆</v>
      </c>
      <c r="D161" s="53" t="str">
        <f>IF(B161="","",VLOOKUP(B161,データ!$B$6:$D$132,3,FALSE))</f>
        <v>ライジングサンHJC</v>
      </c>
      <c r="E161" s="49" t="str">
        <f>IF(Q158="","",IF(Q158="○","●","○"))</f>
        <v>●</v>
      </c>
      <c r="F161" s="9">
        <f>IF(S158="","",S158)</f>
        <v>4</v>
      </c>
      <c r="G161" s="8">
        <f>IF(R158="","",R158)</f>
        <v>6</v>
      </c>
      <c r="H161" s="15">
        <f>IF(T158="","",T158)</f>
      </c>
      <c r="I161" s="15" t="str">
        <f>IF(Q159="","",IF(Q159="○","●","○"))</f>
        <v>○</v>
      </c>
      <c r="J161" s="9">
        <f>IF(S159="","",S159)</f>
        <v>6</v>
      </c>
      <c r="K161" s="8">
        <f>IF(R159="","",R159)</f>
        <v>2</v>
      </c>
      <c r="L161" s="56">
        <f>IF(T159="","",T159)</f>
      </c>
      <c r="M161" s="56" t="str">
        <f>IF(Q160="","",IF(Q160="○","●","○"))</f>
        <v>●</v>
      </c>
      <c r="N161" s="51">
        <f>IF(S160="","",S160)</f>
        <v>4</v>
      </c>
      <c r="O161" s="50">
        <f>IF(R160="","",R160)</f>
        <v>6</v>
      </c>
      <c r="P161" s="56">
        <f>IF(T160="","",T160)</f>
      </c>
      <c r="Q161" s="239"/>
      <c r="R161" s="237"/>
      <c r="S161" s="237"/>
      <c r="T161" s="238"/>
      <c r="U161" s="51">
        <f>IF(E161="","",COUNTIF(E161:T161,"○"))</f>
        <v>1</v>
      </c>
      <c r="V161" s="50">
        <f>IF(E161="","",COUNTIF(E161:T161,"●"))</f>
        <v>2</v>
      </c>
      <c r="W161" s="240">
        <f>IF(F161="","",(F161+J161+N161+R161)/(F161+G161+J161+K161+N161+O161+R161+S161))*100</f>
        <v>50</v>
      </c>
      <c r="X161" s="241"/>
      <c r="Y161" s="242">
        <f>IF(W161="","",RANK(W161,W158:X161))</f>
        <v>3</v>
      </c>
      <c r="Z161" s="243"/>
    </row>
    <row r="162" spans="2:52" ht="21" customHeight="1">
      <c r="B162" s="61"/>
      <c r="C162" s="3"/>
      <c r="D162" s="3"/>
      <c r="W162" s="188"/>
      <c r="X162" s="188"/>
      <c r="AZ162" s="208" t="s">
        <v>469</v>
      </c>
    </row>
    <row r="164" spans="2:29" s="86" customFormat="1" ht="21.75" customHeight="1">
      <c r="B164" s="197" t="s">
        <v>449</v>
      </c>
      <c r="E164" s="198"/>
      <c r="F164" s="199"/>
      <c r="G164" s="199"/>
      <c r="H164" s="199"/>
      <c r="I164" s="199"/>
      <c r="J164" s="225" t="s">
        <v>489</v>
      </c>
      <c r="K164" s="199"/>
      <c r="L164" s="199"/>
      <c r="M164" s="199"/>
      <c r="AC164" s="203"/>
    </row>
    <row r="165" spans="2:52" ht="18" customHeight="1">
      <c r="B165" s="56"/>
      <c r="C165" s="51" t="s">
        <v>235</v>
      </c>
      <c r="D165" s="56" t="s">
        <v>15</v>
      </c>
      <c r="E165" s="251" t="str">
        <f>LEFT(C166,3)</f>
        <v>大野　</v>
      </c>
      <c r="F165" s="243"/>
      <c r="G165" s="243"/>
      <c r="H165" s="249"/>
      <c r="I165" s="243" t="str">
        <f>LEFT(C167,3)</f>
        <v>浅見　</v>
      </c>
      <c r="J165" s="243"/>
      <c r="K165" s="243"/>
      <c r="L165" s="249"/>
      <c r="M165" s="249" t="str">
        <f>LEFT(C168,3)</f>
        <v>河野　</v>
      </c>
      <c r="N165" s="249"/>
      <c r="O165" s="249"/>
      <c r="P165" s="249"/>
      <c r="Q165" s="242" t="str">
        <f>LEFT(C169,3)</f>
        <v>稲田　</v>
      </c>
      <c r="R165" s="252"/>
      <c r="S165" s="252"/>
      <c r="T165" s="243"/>
      <c r="U165" s="249" t="s">
        <v>252</v>
      </c>
      <c r="V165" s="249"/>
      <c r="W165" s="242" t="s">
        <v>16</v>
      </c>
      <c r="X165" s="243"/>
      <c r="Y165" s="249" t="s">
        <v>253</v>
      </c>
      <c r="Z165" s="249"/>
      <c r="AB165" s="56"/>
      <c r="AC165" s="51" t="s">
        <v>235</v>
      </c>
      <c r="AD165" s="56" t="s">
        <v>15</v>
      </c>
      <c r="AE165" s="251" t="str">
        <f>LEFT(AC166,3)</f>
        <v>吉永　</v>
      </c>
      <c r="AF165" s="243"/>
      <c r="AG165" s="243"/>
      <c r="AH165" s="249"/>
      <c r="AI165" s="243" t="str">
        <f>LEFT(AC167,3)</f>
        <v>柴田　</v>
      </c>
      <c r="AJ165" s="243"/>
      <c r="AK165" s="243"/>
      <c r="AL165" s="249"/>
      <c r="AM165" s="249" t="str">
        <f>LEFT(AC168,3)</f>
        <v>伊東　</v>
      </c>
      <c r="AN165" s="249"/>
      <c r="AO165" s="249"/>
      <c r="AP165" s="249"/>
      <c r="AQ165" s="242" t="str">
        <f>LEFT(AC169,4)</f>
        <v>釈迦郡采</v>
      </c>
      <c r="AR165" s="252"/>
      <c r="AS165" s="252"/>
      <c r="AT165" s="243"/>
      <c r="AU165" s="249" t="s">
        <v>252</v>
      </c>
      <c r="AV165" s="249"/>
      <c r="AW165" s="242" t="s">
        <v>16</v>
      </c>
      <c r="AX165" s="243"/>
      <c r="AY165" s="249" t="s">
        <v>253</v>
      </c>
      <c r="AZ165" s="249"/>
    </row>
    <row r="166" spans="2:52" ht="18" customHeight="1">
      <c r="B166" s="54">
        <v>81</v>
      </c>
      <c r="C166" s="52" t="str">
        <f>IF(B166="","",VLOOKUP(B166,データ!$B$6:$D$132,2,FALSE))</f>
        <v>大野　月七</v>
      </c>
      <c r="D166" s="53" t="str">
        <f>IF(B166="","",VLOOKUP(B166,データ!$B$6:$D$132,3,FALSE))</f>
        <v>ルネサンスＪｒ</v>
      </c>
      <c r="E166" s="250"/>
      <c r="F166" s="247"/>
      <c r="G166" s="247"/>
      <c r="H166" s="248"/>
      <c r="I166" s="14" t="str">
        <f>IF(J166="","",IF(J166&gt;K166,"○","●"))</f>
        <v>○</v>
      </c>
      <c r="J166" s="10">
        <v>6</v>
      </c>
      <c r="K166" s="6">
        <v>0</v>
      </c>
      <c r="L166" s="14"/>
      <c r="M166" s="246"/>
      <c r="N166" s="247"/>
      <c r="O166" s="247"/>
      <c r="P166" s="248"/>
      <c r="Q166" s="14" t="str">
        <f>IF(R166="","",IF(R166&gt;S166,"○","●"))</f>
        <v>○</v>
      </c>
      <c r="R166" s="10">
        <v>6</v>
      </c>
      <c r="S166" s="6">
        <v>0</v>
      </c>
      <c r="T166" s="14"/>
      <c r="U166" s="10">
        <f>IF(I166="","",COUNTIF(E166:T166,"○"))</f>
        <v>2</v>
      </c>
      <c r="V166" s="6">
        <f>IF(I166="","",COUNTIF(E166:T166,"●"))</f>
        <v>0</v>
      </c>
      <c r="W166" s="240">
        <f>IF(J166="","",(F166+J166+N166+R166)/(F166+G166+J166+K166+N166+O166+R166+S166))*100</f>
        <v>100</v>
      </c>
      <c r="X166" s="241"/>
      <c r="Y166" s="244">
        <f>IF(W166="","",RANK(W166,W166:X169))</f>
        <v>1</v>
      </c>
      <c r="Z166" s="245"/>
      <c r="AB166" s="54">
        <v>85</v>
      </c>
      <c r="AC166" s="52" t="str">
        <f>IF(AB166="","",VLOOKUP(AB166,データ!$B$6:$D$132,2,FALSE))</f>
        <v>吉永　汐里</v>
      </c>
      <c r="AD166" s="53" t="str">
        <f>IF(AB166="","",VLOOKUP(AB166,データ!$B$6:$D$132,3,FALSE))</f>
        <v>サザンフィールド</v>
      </c>
      <c r="AE166" s="250"/>
      <c r="AF166" s="247"/>
      <c r="AG166" s="247"/>
      <c r="AH166" s="248"/>
      <c r="AI166" s="14" t="str">
        <f>IF(AJ166="","",IF(AJ166&gt;AK166,"○","●"))</f>
        <v>○</v>
      </c>
      <c r="AJ166" s="10">
        <v>6</v>
      </c>
      <c r="AK166" s="6">
        <v>2</v>
      </c>
      <c r="AL166" s="14"/>
      <c r="AM166" s="246"/>
      <c r="AN166" s="247"/>
      <c r="AO166" s="247"/>
      <c r="AP166" s="248"/>
      <c r="AQ166" s="14" t="str">
        <f>IF(AR166="","",IF(AR166&gt;AS166,"○","●"))</f>
        <v>○</v>
      </c>
      <c r="AR166" s="10">
        <v>6</v>
      </c>
      <c r="AS166" s="6">
        <v>0</v>
      </c>
      <c r="AT166" s="14"/>
      <c r="AU166" s="10">
        <f>IF(AI166="","",COUNTIF(AE166:AT166,"○"))</f>
        <v>2</v>
      </c>
      <c r="AV166" s="6">
        <f>IF(AI166="","",COUNTIF(AE166:AT166,"●"))</f>
        <v>0</v>
      </c>
      <c r="AW166" s="240">
        <f>IF(AJ166="","",(AF166+AJ166+AN166+AR166)/(AF166+AG166+AJ166+AK166+AN166+AO166+AR166+AS166))*100</f>
        <v>85.71428571428571</v>
      </c>
      <c r="AX166" s="241"/>
      <c r="AY166" s="244">
        <f>IF(AW166="","",RANK(AW166,AW166:AX169))</f>
        <v>1</v>
      </c>
      <c r="AZ166" s="245"/>
    </row>
    <row r="167" spans="2:52" ht="18" customHeight="1">
      <c r="B167" s="54">
        <f>B166+1</f>
        <v>82</v>
      </c>
      <c r="C167" s="52" t="str">
        <f>IF(B167="","",VLOOKUP(B167,データ!$B$6:$D$132,2,FALSE))</f>
        <v>浅見　千尋</v>
      </c>
      <c r="D167" s="53" t="str">
        <f>IF(B167="","",VLOOKUP(B167,データ!$B$6:$D$132,3,FALSE))</f>
        <v>佐土原Ｊｒ</v>
      </c>
      <c r="E167" s="63" t="str">
        <f>IF(I166="","",IF(I166="○","●","○"))</f>
        <v>●</v>
      </c>
      <c r="F167" s="10">
        <f>IF(K166="","",K166)</f>
        <v>0</v>
      </c>
      <c r="G167" s="6">
        <f>IF(J166="","",J166)</f>
        <v>6</v>
      </c>
      <c r="H167" s="14">
        <f>IF(L166="","",L166)</f>
      </c>
      <c r="I167" s="246"/>
      <c r="J167" s="247"/>
      <c r="K167" s="247"/>
      <c r="L167" s="248"/>
      <c r="M167" s="14" t="str">
        <f>IF(N167="","",IF(N167&gt;O167,"○","●"))</f>
        <v>●</v>
      </c>
      <c r="N167" s="10">
        <v>1</v>
      </c>
      <c r="O167" s="6">
        <v>6</v>
      </c>
      <c r="P167" s="14"/>
      <c r="Q167" s="246"/>
      <c r="R167" s="247"/>
      <c r="S167" s="247"/>
      <c r="T167" s="248"/>
      <c r="U167" s="10">
        <f>IF(E167="","",COUNTIF(E167:T167,"○"))</f>
        <v>0</v>
      </c>
      <c r="V167" s="6">
        <f>IF(E167="","",COUNTIF(E167:T167,"●"))</f>
        <v>2</v>
      </c>
      <c r="W167" s="240">
        <f>IF(F167="","",(F167+N167+R167)/(F167+G167+N167+O167+R167+S167))*100</f>
        <v>7.6923076923076925</v>
      </c>
      <c r="X167" s="241"/>
      <c r="Y167" s="244">
        <f>IF(W167="","",RANK(W167,W166:X169))</f>
        <v>3</v>
      </c>
      <c r="Z167" s="245"/>
      <c r="AB167" s="54">
        <f>AB166+1</f>
        <v>86</v>
      </c>
      <c r="AC167" s="52" t="str">
        <f>IF(AB167="","",VLOOKUP(AB167,データ!$B$6:$D$132,2,FALSE))</f>
        <v>柴田　佳奈子</v>
      </c>
      <c r="AD167" s="53" t="str">
        <f>IF(AB167="","",VLOOKUP(AB167,データ!$B$6:$D$132,3,FALSE))</f>
        <v>新富Ｊｒ</v>
      </c>
      <c r="AE167" s="63" t="str">
        <f>IF(AI166="","",IF(AI166="○","●","○"))</f>
        <v>●</v>
      </c>
      <c r="AF167" s="10">
        <f>IF(AK166="","",AK166)</f>
        <v>2</v>
      </c>
      <c r="AG167" s="6">
        <f>IF(AJ166="","",AJ166)</f>
        <v>6</v>
      </c>
      <c r="AH167" s="14">
        <f>IF(AL166="","",AL166)</f>
      </c>
      <c r="AI167" s="246"/>
      <c r="AJ167" s="247"/>
      <c r="AK167" s="247"/>
      <c r="AL167" s="248"/>
      <c r="AM167" s="14" t="str">
        <f>IF(AN167="","",IF(AN167&gt;AO167,"○","●"))</f>
        <v>○</v>
      </c>
      <c r="AN167" s="10">
        <v>6</v>
      </c>
      <c r="AO167" s="6">
        <v>2</v>
      </c>
      <c r="AP167" s="14"/>
      <c r="AQ167" s="246"/>
      <c r="AR167" s="247"/>
      <c r="AS167" s="247"/>
      <c r="AT167" s="248"/>
      <c r="AU167" s="10">
        <f>IF(AE167="","",COUNTIF(AE167:AT167,"○"))</f>
        <v>1</v>
      </c>
      <c r="AV167" s="6">
        <f>IF(AE167="","",COUNTIF(AE167:AT167,"●"))</f>
        <v>1</v>
      </c>
      <c r="AW167" s="240">
        <f>IF(AF167="","",(AF167+AN167+AR167)/(AF167+AG167+AN167+AO167+AR167+AS167))*100</f>
        <v>50</v>
      </c>
      <c r="AX167" s="241"/>
      <c r="AY167" s="244">
        <f>IF(AW167="","",RANK(AW167,AW166:AX169))</f>
        <v>2</v>
      </c>
      <c r="AZ167" s="245"/>
    </row>
    <row r="168" spans="2:52" ht="18" customHeight="1">
      <c r="B168" s="54">
        <v>83</v>
      </c>
      <c r="C168" s="20" t="str">
        <f>IF(B168="","",VLOOKUP(B168,データ!$B$6:$D$132,2,FALSE))</f>
        <v>河野　侑佳</v>
      </c>
      <c r="D168" s="53" t="str">
        <f>IF(B168="","",VLOOKUP(B168,データ!$B$6:$D$132,3,FALSE))</f>
        <v>イワキリＪｒ</v>
      </c>
      <c r="E168" s="236"/>
      <c r="F168" s="237"/>
      <c r="G168" s="237"/>
      <c r="H168" s="238"/>
      <c r="I168" s="56" t="str">
        <f>IF(M167="","",IF(M167="○","●","○"))</f>
        <v>○</v>
      </c>
      <c r="J168" s="51">
        <f>IF(O167="","",O167)</f>
        <v>6</v>
      </c>
      <c r="K168" s="50">
        <f>IF(N167="","",N167)</f>
        <v>1</v>
      </c>
      <c r="L168" s="14">
        <f>IF(P167="","",P167)</f>
      </c>
      <c r="M168" s="246"/>
      <c r="N168" s="247"/>
      <c r="O168" s="247"/>
      <c r="P168" s="248"/>
      <c r="Q168" s="14" t="str">
        <f>IF(R168="","",IF(R168&gt;S168,"○","●"))</f>
        <v>○</v>
      </c>
      <c r="R168" s="10">
        <v>6</v>
      </c>
      <c r="S168" s="6">
        <v>1</v>
      </c>
      <c r="T168" s="14"/>
      <c r="U168" s="10">
        <f>IF(I168="","",COUNTIF(E168:T168,"○"))</f>
        <v>2</v>
      </c>
      <c r="V168" s="6">
        <f>IF(I168="","",COUNTIF(E168:T168,"●"))</f>
        <v>0</v>
      </c>
      <c r="W168" s="240">
        <f>IF(J168="","",(J168+R168)/(J168+K168+R168+S168))*100</f>
        <v>85.71428571428571</v>
      </c>
      <c r="X168" s="241"/>
      <c r="Y168" s="244">
        <f>IF(W168="","",RANK(W168,W166:X169))</f>
        <v>2</v>
      </c>
      <c r="Z168" s="245"/>
      <c r="AB168" s="54">
        <v>87</v>
      </c>
      <c r="AC168" s="20" t="str">
        <f>IF(AB168="","",VLOOKUP(AB168,データ!$B$6:$D$132,2,FALSE))</f>
        <v>伊東　詩織</v>
      </c>
      <c r="AD168" s="53" t="str">
        <f>IF(AB168="","",VLOOKUP(AB168,データ!$B$6:$D$132,3,FALSE))</f>
        <v>ライジングサンHJC</v>
      </c>
      <c r="AE168" s="236"/>
      <c r="AF168" s="237"/>
      <c r="AG168" s="237"/>
      <c r="AH168" s="238"/>
      <c r="AI168" s="56" t="str">
        <f>IF(AM167="","",IF(AM167="○","●","○"))</f>
        <v>●</v>
      </c>
      <c r="AJ168" s="51">
        <f>IF(AO167="","",AO167)</f>
        <v>2</v>
      </c>
      <c r="AK168" s="50">
        <f>IF(AN167="","",AN167)</f>
        <v>6</v>
      </c>
      <c r="AL168" s="14">
        <f>IF(AP167="","",AP167)</f>
      </c>
      <c r="AM168" s="246"/>
      <c r="AN168" s="247"/>
      <c r="AO168" s="247"/>
      <c r="AP168" s="248"/>
      <c r="AQ168" s="14" t="str">
        <f>IF(AR168="","",IF(AR168&gt;AS168,"○","●"))</f>
        <v>●</v>
      </c>
      <c r="AR168" s="10">
        <v>0</v>
      </c>
      <c r="AS168" s="6">
        <v>6</v>
      </c>
      <c r="AT168" s="14"/>
      <c r="AU168" s="10">
        <f>IF(AI168="","",COUNTIF(AE168:AT168,"○"))</f>
        <v>0</v>
      </c>
      <c r="AV168" s="6">
        <f>IF(AI168="","",COUNTIF(AE168:AT168,"●"))</f>
        <v>2</v>
      </c>
      <c r="AW168" s="240">
        <f>IF(AJ168="","",(AJ168+AR168)/(AJ168+AK168+AR168+AS168))*100</f>
        <v>14.285714285714285</v>
      </c>
      <c r="AX168" s="241"/>
      <c r="AY168" s="244">
        <f>IF(AW168="","",RANK(AW168,AW166:AX169))</f>
        <v>4</v>
      </c>
      <c r="AZ168" s="245"/>
    </row>
    <row r="169" spans="2:52" ht="18" customHeight="1">
      <c r="B169" s="54">
        <v>84</v>
      </c>
      <c r="C169" s="53" t="str">
        <f>IF(B169="","",VLOOKUP(B169,データ!$B$6:$D$132,2,FALSE))</f>
        <v>稲田　くるみ</v>
      </c>
      <c r="D169" s="53" t="str">
        <f>IF(B169="","",VLOOKUP(B169,データ!$B$6:$D$132,3,FALSE))</f>
        <v>ロイヤルＪｒ</v>
      </c>
      <c r="E169" s="49" t="str">
        <f>IF(Q166="","",IF(Q166="○","●","○"))</f>
        <v>●</v>
      </c>
      <c r="F169" s="51">
        <f>IF(S166="","",S166)</f>
        <v>0</v>
      </c>
      <c r="G169" s="50">
        <f>IF(R166="","",R166)</f>
        <v>6</v>
      </c>
      <c r="H169" s="56">
        <f>IF(T166="","",T166)</f>
      </c>
      <c r="I169" s="239"/>
      <c r="J169" s="237"/>
      <c r="K169" s="237"/>
      <c r="L169" s="238"/>
      <c r="M169" s="56" t="str">
        <f>IF(Q168="","",IF(Q168="○","●","○"))</f>
        <v>●</v>
      </c>
      <c r="N169" s="51">
        <f>IF(S168="","",S168)</f>
        <v>1</v>
      </c>
      <c r="O169" s="50">
        <f>IF(R168="","",R168)</f>
        <v>6</v>
      </c>
      <c r="P169" s="56">
        <f>IF(T168="","",T168)</f>
      </c>
      <c r="Q169" s="239"/>
      <c r="R169" s="237"/>
      <c r="S169" s="237"/>
      <c r="T169" s="238"/>
      <c r="U169" s="51">
        <f>IF(E169="","",COUNTIF(E169:T169,"○"))</f>
        <v>0</v>
      </c>
      <c r="V169" s="50">
        <f>IF(E169="","",COUNTIF(E169:T169,"●"))</f>
        <v>2</v>
      </c>
      <c r="W169" s="240">
        <f>IF(F169="","",(F169+N169)/(F169+G169+N169+O169))*100</f>
        <v>7.6923076923076925</v>
      </c>
      <c r="X169" s="241"/>
      <c r="Y169" s="242">
        <f>IF(W169="","",RANK(W169,W166:X169))</f>
        <v>3</v>
      </c>
      <c r="Z169" s="243"/>
      <c r="AB169" s="54">
        <v>88</v>
      </c>
      <c r="AC169" s="53" t="str">
        <f>IF(AB169="","",VLOOKUP(AB169,データ!$B$6:$D$132,2,FALSE))</f>
        <v>釈迦郡采佳</v>
      </c>
      <c r="AD169" s="53" t="str">
        <f>IF(AB169="","",VLOOKUP(AB169,データ!$B$6:$D$132,3,FALSE))</f>
        <v>佐土原Ｊｒ</v>
      </c>
      <c r="AE169" s="49" t="str">
        <f>IF(AQ166="","",IF(AQ166="○","●","○"))</f>
        <v>●</v>
      </c>
      <c r="AF169" s="51">
        <f>IF(AS166="","",AS166)</f>
        <v>0</v>
      </c>
      <c r="AG169" s="50">
        <f>IF(AR166="","",AR166)</f>
        <v>6</v>
      </c>
      <c r="AH169" s="56">
        <f>IF(AT166="","",AT166)</f>
      </c>
      <c r="AI169" s="239"/>
      <c r="AJ169" s="237"/>
      <c r="AK169" s="237"/>
      <c r="AL169" s="238"/>
      <c r="AM169" s="56" t="str">
        <f>IF(AQ168="","",IF(AQ168="○","●","○"))</f>
        <v>○</v>
      </c>
      <c r="AN169" s="51">
        <f>IF(AS168="","",AS168)</f>
        <v>6</v>
      </c>
      <c r="AO169" s="50">
        <f>IF(AR168="","",AR168)</f>
        <v>0</v>
      </c>
      <c r="AP169" s="56">
        <f>IF(AT168="","",AT168)</f>
      </c>
      <c r="AQ169" s="239"/>
      <c r="AR169" s="237"/>
      <c r="AS169" s="237"/>
      <c r="AT169" s="238"/>
      <c r="AU169" s="51">
        <f>IF(AE169="","",COUNTIF(AE169:AT169,"○"))</f>
        <v>1</v>
      </c>
      <c r="AV169" s="50">
        <f>IF(AE169="","",COUNTIF(AE169:AT169,"●"))</f>
        <v>1</v>
      </c>
      <c r="AW169" s="240">
        <f>IF(AF169="","",(AF169+AN169)/(AF169+AG169+AN169+AO169))*100</f>
        <v>50</v>
      </c>
      <c r="AX169" s="241"/>
      <c r="AY169" s="242">
        <f>IF(AW169="","",RANK(AW169,AW166:AX169))</f>
        <v>2</v>
      </c>
      <c r="AZ169" s="243"/>
    </row>
    <row r="170" spans="3:24" ht="18" customHeight="1">
      <c r="C170" s="3"/>
      <c r="D170" s="3"/>
      <c r="W170" s="188"/>
      <c r="X170" s="188"/>
    </row>
    <row r="171" spans="2:22" ht="18" customHeight="1">
      <c r="B171" s="56" t="s">
        <v>89</v>
      </c>
      <c r="C171" s="51" t="s">
        <v>235</v>
      </c>
      <c r="D171" s="56" t="s">
        <v>15</v>
      </c>
      <c r="E171" s="251" t="str">
        <f>LEFT(C172,3)</f>
        <v>飯干　</v>
      </c>
      <c r="F171" s="243"/>
      <c r="G171" s="243"/>
      <c r="H171" s="249"/>
      <c r="I171" s="243" t="str">
        <f>LEFT(C173,4)</f>
        <v>釈迦郡知</v>
      </c>
      <c r="J171" s="243"/>
      <c r="K171" s="243"/>
      <c r="L171" s="249"/>
      <c r="M171" s="249" t="str">
        <f>LEFT(C174,3)</f>
        <v>松下　</v>
      </c>
      <c r="N171" s="249"/>
      <c r="O171" s="249"/>
      <c r="P171" s="249"/>
      <c r="Q171" s="249" t="s">
        <v>252</v>
      </c>
      <c r="R171" s="249"/>
      <c r="S171" s="242" t="s">
        <v>16</v>
      </c>
      <c r="T171" s="243"/>
      <c r="U171" s="249" t="s">
        <v>253</v>
      </c>
      <c r="V171" s="249"/>
    </row>
    <row r="172" spans="2:22" ht="18" customHeight="1">
      <c r="B172" s="54">
        <v>89</v>
      </c>
      <c r="C172" s="52" t="str">
        <f>IF(B172="","",VLOOKUP(B172,データ!$B$6:$D$132,2,FALSE))</f>
        <v>飯干　愛梨</v>
      </c>
      <c r="D172" s="53" t="str">
        <f>IF(B172="","",VLOOKUP(B172,データ!$B$6:$D$132,3,FALSE))</f>
        <v>清武Jr</v>
      </c>
      <c r="E172" s="227"/>
      <c r="F172" s="237"/>
      <c r="G172" s="237"/>
      <c r="H172" s="238"/>
      <c r="I172" s="55" t="str">
        <f>IF(J172="","",IF(J172&gt;K172,"○","●"))</f>
        <v>○</v>
      </c>
      <c r="J172" s="10">
        <v>6</v>
      </c>
      <c r="K172" s="6">
        <v>2</v>
      </c>
      <c r="L172" s="6"/>
      <c r="M172" s="55" t="str">
        <f>IF(N172="","",IF(N172&gt;O172,"○","●"))</f>
        <v>○</v>
      </c>
      <c r="N172" s="10">
        <v>6</v>
      </c>
      <c r="O172" s="6">
        <v>1</v>
      </c>
      <c r="P172" s="6"/>
      <c r="Q172" s="51">
        <f>IF(I172="","",COUNTIF(E172:P172,"○"))</f>
        <v>2</v>
      </c>
      <c r="R172" s="50">
        <f>IF(I172="","",COUNTIF(E172:P172,"●"))</f>
        <v>0</v>
      </c>
      <c r="S172" s="240">
        <f>IF(J172="","",(F172+J172+N172)/(F172+G172+J172+K172+N172+O172))*100</f>
        <v>80</v>
      </c>
      <c r="T172" s="241"/>
      <c r="U172" s="242">
        <f>IF(S172="","",RANK(S172,S172:T174))</f>
        <v>1</v>
      </c>
      <c r="V172" s="243"/>
    </row>
    <row r="173" spans="2:22" ht="18" customHeight="1">
      <c r="B173" s="54">
        <f>B172+1</f>
        <v>90</v>
      </c>
      <c r="C173" s="52" t="str">
        <f>IF(B173="","",VLOOKUP(B173,データ!$B$6:$D$132,2,FALSE))</f>
        <v>釈迦郡知佳</v>
      </c>
      <c r="D173" s="53" t="str">
        <f>IF(B173="","",VLOOKUP(B173,データ!$B$6:$D$132,3,FALSE))</f>
        <v>佐土原Ｊｒ</v>
      </c>
      <c r="E173" s="58" t="str">
        <f>IF(I172="","",IF(I172="○","●","○"))</f>
        <v>●</v>
      </c>
      <c r="F173" s="51">
        <f>IF(K172="","",K172)</f>
        <v>2</v>
      </c>
      <c r="G173" s="50">
        <f>IF(J172="","",J172)</f>
        <v>6</v>
      </c>
      <c r="H173" s="48">
        <f>IF(L172="","",L172)</f>
      </c>
      <c r="I173" s="239"/>
      <c r="J173" s="237"/>
      <c r="K173" s="237"/>
      <c r="L173" s="238"/>
      <c r="M173" s="59" t="str">
        <f>IF(N173="","",IF(N173&gt;O173,"○","●"))</f>
        <v>●</v>
      </c>
      <c r="N173" s="51">
        <v>4</v>
      </c>
      <c r="O173" s="50">
        <v>6</v>
      </c>
      <c r="P173" s="50"/>
      <c r="Q173" s="51">
        <f>IF(E173="","",COUNTIF(E173:P173,"○"))</f>
        <v>0</v>
      </c>
      <c r="R173" s="50">
        <f>IF(E173="","",COUNTIF(E173:P173,"●"))</f>
        <v>2</v>
      </c>
      <c r="S173" s="240">
        <f>IF(F173="","",(F173+J173+N173)/(F173+G173+J173+K173+N173+O173))*100</f>
        <v>33.33333333333333</v>
      </c>
      <c r="T173" s="226"/>
      <c r="U173" s="242">
        <f>IF(S173="","",RANK(S173,S172:T174))</f>
        <v>3</v>
      </c>
      <c r="V173" s="243"/>
    </row>
    <row r="174" spans="2:22" ht="18" customHeight="1">
      <c r="B174" s="54">
        <f>B173+1</f>
        <v>91</v>
      </c>
      <c r="C174" s="20" t="str">
        <f>IF(B174="","",VLOOKUP(B174,データ!$B$6:$D$132,2,FALSE))</f>
        <v>松下　陽菜子</v>
      </c>
      <c r="D174" s="53" t="str">
        <f>IF(B174="","",VLOOKUP(B174,データ!$B$6:$D$132,3,FALSE))</f>
        <v>清武Jr</v>
      </c>
      <c r="E174" s="58" t="str">
        <f>IF(M172="","",IF(M172="○","●","○"))</f>
        <v>●</v>
      </c>
      <c r="F174" s="51">
        <f>IF(O172="","",O172)</f>
        <v>1</v>
      </c>
      <c r="G174" s="50">
        <f>IF(N172="","",N172)</f>
        <v>6</v>
      </c>
      <c r="H174" s="48">
        <f>IF(P172="","",P172)</f>
      </c>
      <c r="I174" s="60" t="str">
        <f>IF(M173="","",IF(M173="○","●","○"))</f>
        <v>○</v>
      </c>
      <c r="J174" s="51">
        <f>IF(O173="","",O173)</f>
        <v>6</v>
      </c>
      <c r="K174" s="50">
        <f>IF(N173="","",N173)</f>
        <v>4</v>
      </c>
      <c r="L174" s="48">
        <f>IF(P173="","",P173)</f>
      </c>
      <c r="M174" s="239"/>
      <c r="N174" s="237"/>
      <c r="O174" s="237"/>
      <c r="P174" s="238"/>
      <c r="Q174" s="51">
        <f>IF(E174="","",COUNTIF(E174:P174,"○"))</f>
        <v>1</v>
      </c>
      <c r="R174" s="50">
        <f>IF(E174="","",COUNTIF(E174:P174,"●"))</f>
        <v>1</v>
      </c>
      <c r="S174" s="240">
        <f>IF(F174="","",(F174+J174+N174)/(F174+G174+J174+K174+N174+O174))*100</f>
        <v>41.17647058823529</v>
      </c>
      <c r="T174" s="226"/>
      <c r="U174" s="242">
        <f>IF(S174="","",RANK(S174,S172:T174))</f>
        <v>2</v>
      </c>
      <c r="V174" s="243"/>
    </row>
    <row r="175" ht="18" customHeight="1"/>
    <row r="176" spans="2:13" s="86" customFormat="1" ht="23.25" customHeight="1">
      <c r="B176" s="197" t="s">
        <v>450</v>
      </c>
      <c r="E176" s="198"/>
      <c r="F176" s="199"/>
      <c r="G176" s="199"/>
      <c r="H176" s="199"/>
      <c r="I176" s="199"/>
      <c r="J176" s="225" t="s">
        <v>495</v>
      </c>
      <c r="K176" s="199"/>
      <c r="L176" s="199"/>
      <c r="M176" s="199"/>
    </row>
    <row r="177" spans="2:48" ht="18" customHeight="1">
      <c r="B177" s="56" t="s">
        <v>89</v>
      </c>
      <c r="C177" s="51" t="s">
        <v>235</v>
      </c>
      <c r="D177" s="56" t="s">
        <v>15</v>
      </c>
      <c r="E177" s="251" t="str">
        <f>LEFT(C178,3)</f>
        <v>吉永　</v>
      </c>
      <c r="F177" s="243"/>
      <c r="G177" s="243"/>
      <c r="H177" s="249"/>
      <c r="I177" s="243" t="str">
        <f>LEFT(C179,3)</f>
        <v>河野　</v>
      </c>
      <c r="J177" s="243"/>
      <c r="K177" s="243"/>
      <c r="L177" s="249"/>
      <c r="M177" s="249" t="str">
        <f>LEFT(C180,3)</f>
        <v>飯干　</v>
      </c>
      <c r="N177" s="249"/>
      <c r="O177" s="249"/>
      <c r="P177" s="249"/>
      <c r="Q177" s="249" t="s">
        <v>252</v>
      </c>
      <c r="R177" s="249"/>
      <c r="S177" s="242" t="s">
        <v>16</v>
      </c>
      <c r="T177" s="243"/>
      <c r="U177" s="249" t="s">
        <v>253</v>
      </c>
      <c r="V177" s="249"/>
      <c r="AB177" s="56" t="s">
        <v>89</v>
      </c>
      <c r="AC177" s="51" t="s">
        <v>235</v>
      </c>
      <c r="AD177" s="56" t="s">
        <v>15</v>
      </c>
      <c r="AE177" s="251" t="str">
        <f>LEFT(AC178,3)</f>
        <v>大野　</v>
      </c>
      <c r="AF177" s="243"/>
      <c r="AG177" s="243"/>
      <c r="AH177" s="249"/>
      <c r="AI177" s="243" t="str">
        <f>LEFT(AC179,3)</f>
        <v>釈迦郡</v>
      </c>
      <c r="AJ177" s="243"/>
      <c r="AK177" s="243"/>
      <c r="AL177" s="249"/>
      <c r="AM177" s="249" t="str">
        <f>LEFT(AC180,3)</f>
        <v>松下　</v>
      </c>
      <c r="AN177" s="249"/>
      <c r="AO177" s="249"/>
      <c r="AP177" s="249"/>
      <c r="AQ177" s="249" t="s">
        <v>252</v>
      </c>
      <c r="AR177" s="249"/>
      <c r="AS177" s="242" t="s">
        <v>16</v>
      </c>
      <c r="AT177" s="243"/>
      <c r="AU177" s="249" t="s">
        <v>253</v>
      </c>
      <c r="AV177" s="249"/>
    </row>
    <row r="178" spans="2:48" ht="18" customHeight="1">
      <c r="B178" s="54">
        <v>85</v>
      </c>
      <c r="C178" s="52" t="str">
        <f>IF(B178="","",VLOOKUP(B178,データ!$B$6:$D$132,2,FALSE))</f>
        <v>吉永　汐里</v>
      </c>
      <c r="D178" s="53" t="str">
        <f>IF(B178="","",VLOOKUP(B178,データ!$B$6:$D$132,3,FALSE))</f>
        <v>サザンフィールド</v>
      </c>
      <c r="E178" s="227"/>
      <c r="F178" s="237"/>
      <c r="G178" s="237"/>
      <c r="H178" s="238"/>
      <c r="I178" s="55" t="str">
        <f>IF(J178="","",IF(J178&gt;K178,"○","●"))</f>
        <v>○</v>
      </c>
      <c r="J178" s="10">
        <v>6</v>
      </c>
      <c r="K178" s="6">
        <v>4</v>
      </c>
      <c r="L178" s="6"/>
      <c r="M178" s="55" t="str">
        <f>IF(N178="","",IF(N178&gt;O178,"○","●"))</f>
        <v>●</v>
      </c>
      <c r="N178" s="10">
        <v>4</v>
      </c>
      <c r="O178" s="6">
        <v>6</v>
      </c>
      <c r="P178" s="6"/>
      <c r="Q178" s="51">
        <f>IF(I178="","",COUNTIF(E178:P178,"○"))</f>
        <v>1</v>
      </c>
      <c r="R178" s="50">
        <f>IF(I178="","",COUNTIF(E178:P178,"●"))</f>
        <v>1</v>
      </c>
      <c r="S178" s="240">
        <f>IF(J178="","",(F178+J178+N178)/(F178+G178+J178+K178+N178+O178))*100</f>
        <v>50</v>
      </c>
      <c r="T178" s="241"/>
      <c r="U178" s="242">
        <f>IF(S178="","",RANK(S178,S178:T180))</f>
        <v>2</v>
      </c>
      <c r="V178" s="243"/>
      <c r="AB178" s="54">
        <v>81</v>
      </c>
      <c r="AC178" s="52" t="str">
        <f>IF(AB178="","",VLOOKUP(AB178,データ!$B$6:$D$132,2,FALSE))</f>
        <v>大野　月七</v>
      </c>
      <c r="AD178" s="53" t="str">
        <f>IF(AB178="","",VLOOKUP(AB178,データ!$B$6:$D$132,3,FALSE))</f>
        <v>ルネサンスＪｒ</v>
      </c>
      <c r="AE178" s="227"/>
      <c r="AF178" s="237"/>
      <c r="AG178" s="237"/>
      <c r="AH178" s="238"/>
      <c r="AI178" s="55" t="str">
        <f>IF(AJ178="","",IF(AJ178&gt;AK178,"○","●"))</f>
        <v>○</v>
      </c>
      <c r="AJ178" s="10">
        <v>6</v>
      </c>
      <c r="AK178" s="6">
        <v>0</v>
      </c>
      <c r="AL178" s="6"/>
      <c r="AM178" s="55" t="str">
        <f>IF(AN178="","",IF(AN178&gt;AO178,"○","●"))</f>
        <v>○</v>
      </c>
      <c r="AN178" s="10">
        <v>6</v>
      </c>
      <c r="AO178" s="6">
        <v>1</v>
      </c>
      <c r="AP178" s="6"/>
      <c r="AQ178" s="51">
        <f>IF(AI178="","",COUNTIF(AE178:AP178,"○"))</f>
        <v>2</v>
      </c>
      <c r="AR178" s="50">
        <f>IF(AI178="","",COUNTIF(AE178:AP178,"●"))</f>
        <v>0</v>
      </c>
      <c r="AS178" s="240">
        <f>IF(AJ178="","",(AF178+AJ178+AN178)/(AF178+AG178+AJ178+AK178+AN178+AO178))*100</f>
        <v>92.3076923076923</v>
      </c>
      <c r="AT178" s="241"/>
      <c r="AU178" s="242">
        <f>IF(AS178="","",RANK(AS178,AS178:AT180))</f>
        <v>1</v>
      </c>
      <c r="AV178" s="243"/>
    </row>
    <row r="179" spans="2:48" ht="18" customHeight="1">
      <c r="B179" s="54">
        <v>83</v>
      </c>
      <c r="C179" s="52" t="str">
        <f>IF(B179="","",VLOOKUP(B179,データ!$B$6:$D$132,2,FALSE))</f>
        <v>河野　侑佳</v>
      </c>
      <c r="D179" s="53" t="str">
        <f>IF(B179="","",VLOOKUP(B179,データ!$B$6:$D$132,3,FALSE))</f>
        <v>イワキリＪｒ</v>
      </c>
      <c r="E179" s="58" t="str">
        <f>IF(I178="","",IF(I178="○","●","○"))</f>
        <v>●</v>
      </c>
      <c r="F179" s="51">
        <f>IF(K178="","",K178)</f>
        <v>4</v>
      </c>
      <c r="G179" s="50">
        <f>IF(J178="","",J178)</f>
        <v>6</v>
      </c>
      <c r="H179" s="48">
        <f>IF(L178="","",L178)</f>
      </c>
      <c r="I179" s="239"/>
      <c r="J179" s="237"/>
      <c r="K179" s="237"/>
      <c r="L179" s="238"/>
      <c r="M179" s="59" t="str">
        <f>IF(N179="","",IF(N179&gt;O179,"○","●"))</f>
        <v>○</v>
      </c>
      <c r="N179" s="51">
        <v>6</v>
      </c>
      <c r="O179" s="50">
        <v>3</v>
      </c>
      <c r="P179" s="50"/>
      <c r="Q179" s="51">
        <f>IF(E179="","",COUNTIF(E179:P179,"○"))</f>
        <v>1</v>
      </c>
      <c r="R179" s="50">
        <f>IF(E179="","",COUNTIF(E179:P179,"●"))</f>
        <v>1</v>
      </c>
      <c r="S179" s="240">
        <f>IF(F179="","",(F179+J179+N179)/(F179+G179+J179+K179+N179+O179))*100</f>
        <v>52.63157894736842</v>
      </c>
      <c r="T179" s="226"/>
      <c r="U179" s="242">
        <f>IF(S179="","",RANK(S179,S178:T180))</f>
        <v>1</v>
      </c>
      <c r="V179" s="243"/>
      <c r="AB179" s="54">
        <v>88</v>
      </c>
      <c r="AC179" s="52" t="str">
        <f>IF(AB179="","",VLOOKUP(AB179,データ!$B$6:$D$132,2,FALSE))</f>
        <v>釈迦郡采佳</v>
      </c>
      <c r="AD179" s="53" t="str">
        <f>IF(AB179="","",VLOOKUP(AB179,データ!$B$6:$D$132,3,FALSE))</f>
        <v>佐土原Ｊｒ</v>
      </c>
      <c r="AE179" s="58" t="str">
        <f>IF(AI178="","",IF(AI178="○","●","○"))</f>
        <v>●</v>
      </c>
      <c r="AF179" s="51">
        <f>IF(AK178="","",AK178)</f>
        <v>0</v>
      </c>
      <c r="AG179" s="50">
        <f>IF(AJ178="","",AJ178)</f>
        <v>6</v>
      </c>
      <c r="AH179" s="48">
        <f>IF(AL178="","",AL178)</f>
      </c>
      <c r="AI179" s="239"/>
      <c r="AJ179" s="237"/>
      <c r="AK179" s="237"/>
      <c r="AL179" s="238"/>
      <c r="AM179" s="59" t="str">
        <f>IF(AN179="","",IF(AN179&gt;AO179,"○","●"))</f>
        <v>○</v>
      </c>
      <c r="AN179" s="51">
        <v>6</v>
      </c>
      <c r="AO179" s="50">
        <v>0</v>
      </c>
      <c r="AP179" s="50"/>
      <c r="AQ179" s="51">
        <f>IF(AE179="","",COUNTIF(AE179:AP179,"○"))</f>
        <v>1</v>
      </c>
      <c r="AR179" s="50">
        <f>IF(AE179="","",COUNTIF(AE179:AP179,"●"))</f>
        <v>1</v>
      </c>
      <c r="AS179" s="240">
        <f>IF(AF179="","",(AF179+AJ179+AN179)/(AF179+AG179+AJ179+AK179+AN179+AO179))*100</f>
        <v>50</v>
      </c>
      <c r="AT179" s="226"/>
      <c r="AU179" s="242">
        <f>IF(AS179="","",RANK(AS179,AS178:AT180))</f>
        <v>2</v>
      </c>
      <c r="AV179" s="243"/>
    </row>
    <row r="180" spans="2:48" ht="18" customHeight="1">
      <c r="B180" s="54">
        <v>89</v>
      </c>
      <c r="C180" s="20" t="str">
        <f>IF(B180="","",VLOOKUP(B180,データ!$B$6:$D$132,2,FALSE))</f>
        <v>飯干　愛梨</v>
      </c>
      <c r="D180" s="53" t="str">
        <f>IF(B180="","",VLOOKUP(B180,データ!$B$6:$D$132,3,FALSE))</f>
        <v>清武Jr</v>
      </c>
      <c r="E180" s="58" t="str">
        <f>IF(M178="","",IF(M178="○","●","○"))</f>
        <v>○</v>
      </c>
      <c r="F180" s="51">
        <f>IF(O178="","",O178)</f>
        <v>6</v>
      </c>
      <c r="G180" s="50">
        <f>IF(N178="","",N178)</f>
        <v>4</v>
      </c>
      <c r="H180" s="48">
        <f>IF(P178="","",P178)</f>
      </c>
      <c r="I180" s="60" t="str">
        <f>IF(M179="","",IF(M179="○","●","○"))</f>
        <v>●</v>
      </c>
      <c r="J180" s="51">
        <f>IF(O179="","",O179)</f>
        <v>3</v>
      </c>
      <c r="K180" s="50">
        <f>IF(N179="","",N179)</f>
        <v>6</v>
      </c>
      <c r="L180" s="48">
        <f>IF(P179="","",P179)</f>
      </c>
      <c r="M180" s="239"/>
      <c r="N180" s="237"/>
      <c r="O180" s="237"/>
      <c r="P180" s="238"/>
      <c r="Q180" s="51">
        <f>IF(E180="","",COUNTIF(E180:P180,"○"))</f>
        <v>1</v>
      </c>
      <c r="R180" s="50">
        <f>IF(E180="","",COUNTIF(E180:P180,"●"))</f>
        <v>1</v>
      </c>
      <c r="S180" s="240">
        <f>IF(F180="","",(F180+J180+N180)/(F180+G180+J180+K180+N180+O180))*100</f>
        <v>47.368421052631575</v>
      </c>
      <c r="T180" s="226"/>
      <c r="U180" s="242">
        <f>IF(S180="","",RANK(S180,S178:T180))</f>
        <v>3</v>
      </c>
      <c r="V180" s="243"/>
      <c r="AB180" s="54">
        <v>91</v>
      </c>
      <c r="AC180" s="20" t="str">
        <f>IF(AB180="","",VLOOKUP(AB180,データ!$B$6:$D$132,2,FALSE))</f>
        <v>松下　陽菜子</v>
      </c>
      <c r="AD180" s="53" t="str">
        <f>IF(AB180="","",VLOOKUP(AB180,データ!$B$6:$D$132,3,FALSE))</f>
        <v>清武Jr</v>
      </c>
      <c r="AE180" s="58" t="str">
        <f>IF(AM178="","",IF(AM178="○","●","○"))</f>
        <v>●</v>
      </c>
      <c r="AF180" s="51">
        <f>IF(AO178="","",AO178)</f>
        <v>1</v>
      </c>
      <c r="AG180" s="50">
        <f>IF(AN178="","",AN178)</f>
        <v>6</v>
      </c>
      <c r="AH180" s="48">
        <f>IF(AP178="","",AP178)</f>
      </c>
      <c r="AI180" s="60" t="str">
        <f>IF(AM179="","",IF(AM179="○","●","○"))</f>
        <v>●</v>
      </c>
      <c r="AJ180" s="51">
        <f>IF(AO179="","",AO179)</f>
        <v>0</v>
      </c>
      <c r="AK180" s="50">
        <f>IF(AN179="","",AN179)</f>
        <v>6</v>
      </c>
      <c r="AL180" s="48">
        <f>IF(AP179="","",AP179)</f>
      </c>
      <c r="AM180" s="239"/>
      <c r="AN180" s="237"/>
      <c r="AO180" s="237"/>
      <c r="AP180" s="238"/>
      <c r="AQ180" s="51">
        <f>IF(AE180="","",COUNTIF(AE180:AP180,"○"))</f>
        <v>0</v>
      </c>
      <c r="AR180" s="50">
        <f>IF(AE180="","",COUNTIF(AE180:AP180,"●"))</f>
        <v>2</v>
      </c>
      <c r="AS180" s="240">
        <f>IF(AF180="","",(AF180+AJ180+AN180)/(AF180+AG180+AJ180+AK180+AN180+AO180))*100</f>
        <v>7.6923076923076925</v>
      </c>
      <c r="AT180" s="226"/>
      <c r="AU180" s="242">
        <f>IF(AS180="","",RANK(AS180,AS178:AT180))</f>
        <v>3</v>
      </c>
      <c r="AV180" s="243"/>
    </row>
    <row r="181" ht="18" customHeight="1"/>
    <row r="182" spans="2:37" s="86" customFormat="1" ht="21" customHeight="1">
      <c r="B182" s="197" t="s">
        <v>451</v>
      </c>
      <c r="E182" s="198"/>
      <c r="F182" s="199"/>
      <c r="G182" s="199"/>
      <c r="H182" s="199"/>
      <c r="I182" s="199"/>
      <c r="J182" s="199"/>
      <c r="K182" s="199"/>
      <c r="L182" s="199"/>
      <c r="M182" s="199"/>
      <c r="AB182" s="205" t="s">
        <v>461</v>
      </c>
      <c r="AC182" s="204"/>
      <c r="AD182" s="204"/>
      <c r="AE182" s="206"/>
      <c r="AF182" s="207"/>
      <c r="AG182" s="207"/>
      <c r="AH182" s="207"/>
      <c r="AI182" s="207"/>
      <c r="AJ182" s="207"/>
      <c r="AK182" s="207"/>
    </row>
    <row r="183" spans="2:52" ht="18" customHeight="1">
      <c r="B183" s="56"/>
      <c r="C183" s="51" t="s">
        <v>235</v>
      </c>
      <c r="D183" s="56" t="s">
        <v>15</v>
      </c>
      <c r="E183" s="251" t="str">
        <f>LEFT(C184,3)</f>
        <v>河野　</v>
      </c>
      <c r="F183" s="243"/>
      <c r="G183" s="243"/>
      <c r="H183" s="249"/>
      <c r="I183" s="243" t="str">
        <f>LEFT(C185,3)</f>
        <v>吉永　</v>
      </c>
      <c r="J183" s="243"/>
      <c r="K183" s="243"/>
      <c r="L183" s="249"/>
      <c r="M183" s="249" t="str">
        <f>LEFT(C186,3)</f>
        <v>大野　</v>
      </c>
      <c r="N183" s="249"/>
      <c r="O183" s="249"/>
      <c r="P183" s="249"/>
      <c r="Q183" s="242" t="str">
        <f>LEFT(C187,3)</f>
        <v>相良　</v>
      </c>
      <c r="R183" s="252"/>
      <c r="S183" s="252"/>
      <c r="T183" s="243"/>
      <c r="U183" s="249" t="s">
        <v>252</v>
      </c>
      <c r="V183" s="249"/>
      <c r="W183" s="242" t="s">
        <v>16</v>
      </c>
      <c r="X183" s="243"/>
      <c r="Y183" s="249" t="s">
        <v>253</v>
      </c>
      <c r="Z183" s="249"/>
      <c r="AL183"/>
      <c r="AM183"/>
      <c r="AN183"/>
      <c r="AO183"/>
      <c r="AP183"/>
      <c r="AQ183"/>
      <c r="AR183"/>
      <c r="AS183"/>
      <c r="AT183"/>
      <c r="AU183"/>
      <c r="AV183"/>
      <c r="AW183"/>
      <c r="AX183"/>
      <c r="AY183"/>
      <c r="AZ183"/>
    </row>
    <row r="184" spans="2:52" ht="18" customHeight="1">
      <c r="B184" s="54">
        <v>83</v>
      </c>
      <c r="C184" s="52" t="str">
        <f>IF(B184="","",VLOOKUP(B184,データ!$B$6:$D$132,2,FALSE))</f>
        <v>河野　侑佳</v>
      </c>
      <c r="D184" s="53" t="str">
        <f>IF(B184="","",VLOOKUP(B184,データ!$B$6:$D$132,3,FALSE))</f>
        <v>イワキリＪｒ</v>
      </c>
      <c r="E184" s="250"/>
      <c r="F184" s="247"/>
      <c r="G184" s="247"/>
      <c r="H184" s="248"/>
      <c r="I184" s="14" t="str">
        <f>IF(J184="","",IF(J184&gt;K184,"○","●"))</f>
        <v>●</v>
      </c>
      <c r="J184" s="10">
        <v>3</v>
      </c>
      <c r="K184" s="6">
        <v>6</v>
      </c>
      <c r="L184" s="14"/>
      <c r="M184" s="14" t="str">
        <f>IF(N184="","",IF(N184&gt;O184,"○","●"))</f>
        <v>●</v>
      </c>
      <c r="N184" s="10">
        <v>1</v>
      </c>
      <c r="O184" s="6">
        <v>6</v>
      </c>
      <c r="P184" s="14"/>
      <c r="Q184" s="14" t="str">
        <f>IF(R184="","",IF(R184&gt;S184,"○","●"))</f>
        <v>●</v>
      </c>
      <c r="R184" s="10">
        <v>1</v>
      </c>
      <c r="S184" s="6">
        <v>6</v>
      </c>
      <c r="T184" s="14"/>
      <c r="U184" s="10">
        <f>IF(I184="","",COUNTIF(E184:T184,"○"))</f>
        <v>0</v>
      </c>
      <c r="V184" s="6">
        <f>IF(I184="","",COUNTIF(E184:T184,"●"))</f>
        <v>3</v>
      </c>
      <c r="W184" s="240">
        <f>IF(J184="","",(F184+J184+N184+R184)/(F184+G184+J184+K184+N184+O184+R184+S184))*100</f>
        <v>21.73913043478261</v>
      </c>
      <c r="X184" s="241"/>
      <c r="Y184" s="244">
        <f>IF(W184="","",RANK(W184,W184:X187))</f>
        <v>4</v>
      </c>
      <c r="Z184" s="245"/>
      <c r="AB184" s="54">
        <v>89</v>
      </c>
      <c r="AC184" s="20" t="str">
        <f>IF(AB184="","",VLOOKUP(AB184,データ!$B$6:$D$132,2,FALSE))</f>
        <v>飯干　愛梨</v>
      </c>
      <c r="AD184" s="191" t="str">
        <f>IF(AB184="","",VLOOKUP(AB184,データ!$B$6:$D$132,3,FALSE))</f>
        <v>清武Jr</v>
      </c>
      <c r="AE184" s="9"/>
      <c r="AF184" s="7"/>
      <c r="AG184" s="7"/>
      <c r="AH184" s="7"/>
      <c r="AI184" s="192" t="s">
        <v>462</v>
      </c>
      <c r="AJ184" s="195"/>
      <c r="AK184" s="196"/>
      <c r="AL184"/>
      <c r="AM184"/>
      <c r="AN184"/>
      <c r="AO184"/>
      <c r="AP184"/>
      <c r="AQ184"/>
      <c r="AR184"/>
      <c r="AS184"/>
      <c r="AT184"/>
      <c r="AU184"/>
      <c r="AV184"/>
      <c r="AW184"/>
      <c r="AX184"/>
      <c r="AY184"/>
      <c r="AZ184"/>
    </row>
    <row r="185" spans="2:52" ht="18" customHeight="1">
      <c r="B185" s="54">
        <v>85</v>
      </c>
      <c r="C185" s="52" t="str">
        <f>IF(B185="","",VLOOKUP(B185,データ!$B$6:$D$132,2,FALSE))</f>
        <v>吉永　汐里</v>
      </c>
      <c r="D185" s="53" t="str">
        <f>IF(B185="","",VLOOKUP(B185,データ!$B$6:$D$132,3,FALSE))</f>
        <v>サザンフィールド</v>
      </c>
      <c r="E185" s="63" t="str">
        <f>IF(I184="","",IF(I184="○","●","○"))</f>
        <v>○</v>
      </c>
      <c r="F185" s="10">
        <f>IF(K184="","",K184)</f>
        <v>6</v>
      </c>
      <c r="G185" s="6">
        <f>IF(J184="","",J184)</f>
        <v>3</v>
      </c>
      <c r="H185" s="14">
        <f>IF(L184="","",L184)</f>
      </c>
      <c r="I185" s="246"/>
      <c r="J185" s="247"/>
      <c r="K185" s="247"/>
      <c r="L185" s="248"/>
      <c r="M185" s="14" t="str">
        <f>IF(N185="","",IF(N185&gt;O185,"○","●"))</f>
        <v>●</v>
      </c>
      <c r="N185" s="10">
        <v>3</v>
      </c>
      <c r="O185" s="6">
        <v>6</v>
      </c>
      <c r="P185" s="14"/>
      <c r="Q185" s="14" t="str">
        <f>IF(R185="","",IF(R185&gt;S185,"○","●"))</f>
        <v>○</v>
      </c>
      <c r="R185" s="10">
        <v>6</v>
      </c>
      <c r="S185" s="6">
        <v>1</v>
      </c>
      <c r="T185" s="14"/>
      <c r="U185" s="10">
        <f>IF(E185="","",COUNTIF(E185:T185,"○"))</f>
        <v>2</v>
      </c>
      <c r="V185" s="6">
        <f>IF(E185="","",COUNTIF(E185:T185,"●"))</f>
        <v>1</v>
      </c>
      <c r="W185" s="240">
        <f>IF(F185="","",(F185+N185+R185)/(F185+G185+N185+O185+R185+S185))*100</f>
        <v>60</v>
      </c>
      <c r="X185" s="241"/>
      <c r="Y185" s="244">
        <f>IF(W185="","",RANK(W185,W184:X187))</f>
        <v>2</v>
      </c>
      <c r="Z185" s="245"/>
      <c r="AB185" s="54">
        <v>91</v>
      </c>
      <c r="AC185" s="20" t="str">
        <f>IF(AB185="","",VLOOKUP(AB185,データ!$B$6:$D$132,2,FALSE))</f>
        <v>松下　陽菜子</v>
      </c>
      <c r="AD185" s="191" t="str">
        <f>IF(AB185="","",VLOOKUP(AB185,データ!$B$6:$D$132,3,FALSE))</f>
        <v>清武Jr</v>
      </c>
      <c r="AI185" s="260">
        <v>62</v>
      </c>
      <c r="AJ185" s="260"/>
      <c r="AL185"/>
      <c r="AM185"/>
      <c r="AN185"/>
      <c r="AO185"/>
      <c r="AP185"/>
      <c r="AQ185"/>
      <c r="AR185"/>
      <c r="AS185"/>
      <c r="AT185"/>
      <c r="AU185"/>
      <c r="AV185"/>
      <c r="AW185"/>
      <c r="AX185"/>
      <c r="AY185"/>
      <c r="AZ185"/>
    </row>
    <row r="186" spans="2:52" ht="18" customHeight="1">
      <c r="B186" s="54">
        <v>81</v>
      </c>
      <c r="C186" s="20" t="str">
        <f>IF(B186="","",VLOOKUP(B186,データ!$B$6:$D$132,2,FALSE))</f>
        <v>大野　月七</v>
      </c>
      <c r="D186" s="53" t="str">
        <f>IF(B186="","",VLOOKUP(B186,データ!$B$6:$D$132,3,FALSE))</f>
        <v>ルネサンスＪｒ</v>
      </c>
      <c r="E186" s="63" t="str">
        <f>IF(M184="","",IF(M184="○","●","○"))</f>
        <v>○</v>
      </c>
      <c r="F186" s="51">
        <f>IF(O184="","",O184)</f>
        <v>6</v>
      </c>
      <c r="G186" s="50">
        <f>IF(N184="","",N184)</f>
        <v>1</v>
      </c>
      <c r="H186" s="56">
        <f>IF(P184="","",P184)</f>
      </c>
      <c r="I186" s="56" t="str">
        <f>IF(M185="","",IF(M185="○","●","○"))</f>
        <v>○</v>
      </c>
      <c r="J186" s="51">
        <f>IF(O185="","",O185)</f>
        <v>6</v>
      </c>
      <c r="K186" s="50">
        <f>IF(N185="","",N185)</f>
        <v>3</v>
      </c>
      <c r="L186" s="14">
        <f>IF(P185="","",P185)</f>
      </c>
      <c r="M186" s="239"/>
      <c r="N186" s="237"/>
      <c r="O186" s="237"/>
      <c r="P186" s="238"/>
      <c r="Q186" s="14" t="str">
        <f>IF(R186="","",IF(R186&gt;S186,"○","●"))</f>
        <v>○</v>
      </c>
      <c r="R186" s="10">
        <v>6</v>
      </c>
      <c r="S186" s="6">
        <v>0</v>
      </c>
      <c r="T186" s="14"/>
      <c r="U186" s="10">
        <f>IF(E186="","",COUNTIF(E186:T186,"○"))</f>
        <v>3</v>
      </c>
      <c r="V186" s="6">
        <f>IF(E186="","",COUNTIF(E186:T186,"●"))</f>
        <v>0</v>
      </c>
      <c r="W186" s="240">
        <f>IF(F186="","",(F186+J186+N186+R186)/(F186+G186+J186+K186+N186+O186+R186+S186))*100</f>
        <v>81.81818181818183</v>
      </c>
      <c r="X186" s="241"/>
      <c r="Y186" s="244">
        <f>IF(W186="","",RANK(W186,W184:X187))</f>
        <v>1</v>
      </c>
      <c r="Z186" s="245"/>
      <c r="AL186"/>
      <c r="AM186"/>
      <c r="AN186"/>
      <c r="AO186"/>
      <c r="AP186"/>
      <c r="AQ186"/>
      <c r="AR186"/>
      <c r="AS186"/>
      <c r="AT186"/>
      <c r="AU186"/>
      <c r="AV186"/>
      <c r="AW186"/>
      <c r="AX186"/>
      <c r="AY186"/>
      <c r="AZ186"/>
    </row>
    <row r="187" spans="2:52" ht="18" customHeight="1">
      <c r="B187" s="54">
        <v>80</v>
      </c>
      <c r="C187" s="53" t="str">
        <f>IF(B187="","",VLOOKUP(B187,データ!$B$6:$D$132,2,FALSE))</f>
        <v>相良　麻帆</v>
      </c>
      <c r="D187" s="53" t="str">
        <f>IF(B187="","",VLOOKUP(B187,データ!$B$6:$D$132,3,FALSE))</f>
        <v>ライジングサンHJC</v>
      </c>
      <c r="E187" s="49" t="str">
        <f>IF(Q184="","",IF(Q184="○","●","○"))</f>
        <v>○</v>
      </c>
      <c r="F187" s="9">
        <f>IF(S184="","",S184)</f>
        <v>6</v>
      </c>
      <c r="G187" s="8">
        <f>IF(R184="","",R184)</f>
        <v>1</v>
      </c>
      <c r="H187" s="15">
        <f>IF(T184="","",T184)</f>
      </c>
      <c r="I187" s="15" t="str">
        <f>IF(Q185="","",IF(Q185="○","●","○"))</f>
        <v>●</v>
      </c>
      <c r="J187" s="9">
        <f>IF(S185="","",S185)</f>
        <v>1</v>
      </c>
      <c r="K187" s="8">
        <f>IF(R185="","",R185)</f>
        <v>6</v>
      </c>
      <c r="L187" s="56">
        <f>IF(T185="","",T185)</f>
      </c>
      <c r="M187" s="56" t="str">
        <f>IF(Q186="","",IF(Q186="○","●","○"))</f>
        <v>●</v>
      </c>
      <c r="N187" s="51">
        <f>IF(S186="","",S186)</f>
        <v>0</v>
      </c>
      <c r="O187" s="50">
        <f>IF(R186="","",R186)</f>
        <v>6</v>
      </c>
      <c r="P187" s="56">
        <f>IF(T186="","",T186)</f>
      </c>
      <c r="Q187" s="239"/>
      <c r="R187" s="237"/>
      <c r="S187" s="237"/>
      <c r="T187" s="238"/>
      <c r="U187" s="51">
        <f>IF(E187="","",COUNTIF(E187:T187,"○"))</f>
        <v>1</v>
      </c>
      <c r="V187" s="50">
        <f>IF(E187="","",COUNTIF(E187:T187,"●"))</f>
        <v>2</v>
      </c>
      <c r="W187" s="240">
        <f>IF(F187="","",(F187+J187+N187+R187)/(F187+G187+J187+K187+N187+O187+R187+S187))*100</f>
        <v>35</v>
      </c>
      <c r="X187" s="241"/>
      <c r="Y187" s="242">
        <f>IF(W187="","",RANK(W187,W184:X187))</f>
        <v>3</v>
      </c>
      <c r="Z187" s="243"/>
      <c r="AB187"/>
      <c r="AC187"/>
      <c r="AD187"/>
      <c r="AE187"/>
      <c r="AF187"/>
      <c r="AG187"/>
      <c r="AH187"/>
      <c r="AI187"/>
      <c r="AJ187"/>
      <c r="AK187"/>
      <c r="AL187"/>
      <c r="AM187"/>
      <c r="AN187"/>
      <c r="AO187"/>
      <c r="AP187"/>
      <c r="AQ187"/>
      <c r="AR187"/>
      <c r="AS187"/>
      <c r="AT187"/>
      <c r="AU187"/>
      <c r="AV187"/>
      <c r="AW187"/>
      <c r="AX187"/>
      <c r="AY187"/>
      <c r="AZ187"/>
    </row>
    <row r="188" spans="2:24" ht="18" customHeight="1">
      <c r="B188" s="61"/>
      <c r="C188" s="3"/>
      <c r="D188" s="3"/>
      <c r="W188" s="188"/>
      <c r="X188" s="188"/>
    </row>
    <row r="189" spans="12:13" s="204" customFormat="1" ht="18" customHeight="1">
      <c r="L189" s="207"/>
      <c r="M189" s="207"/>
    </row>
    <row r="190" ht="18" customHeight="1"/>
    <row r="191" ht="18" customHeight="1">
      <c r="L191" s="196"/>
    </row>
    <row r="192" ht="18" customHeight="1"/>
    <row r="193" ht="18" customHeight="1"/>
    <row r="194" ht="18" customHeight="1"/>
  </sheetData>
  <mergeCells count="876">
    <mergeCell ref="Q187:T187"/>
    <mergeCell ref="W187:X187"/>
    <mergeCell ref="Y187:Z187"/>
    <mergeCell ref="AI185:AJ185"/>
    <mergeCell ref="I185:L185"/>
    <mergeCell ref="W185:X185"/>
    <mergeCell ref="Y185:Z185"/>
    <mergeCell ref="M186:P186"/>
    <mergeCell ref="W186:X186"/>
    <mergeCell ref="Y186:Z186"/>
    <mergeCell ref="Y183:Z183"/>
    <mergeCell ref="E184:H184"/>
    <mergeCell ref="W184:X184"/>
    <mergeCell ref="Y184:Z184"/>
    <mergeCell ref="U183:V183"/>
    <mergeCell ref="M180:P180"/>
    <mergeCell ref="S180:T180"/>
    <mergeCell ref="W183:X183"/>
    <mergeCell ref="E183:H183"/>
    <mergeCell ref="I183:L183"/>
    <mergeCell ref="M183:P183"/>
    <mergeCell ref="Q183:T183"/>
    <mergeCell ref="U180:V180"/>
    <mergeCell ref="AU179:AV179"/>
    <mergeCell ref="AM180:AP180"/>
    <mergeCell ref="AS180:AT180"/>
    <mergeCell ref="AU180:AV180"/>
    <mergeCell ref="AE177:AH177"/>
    <mergeCell ref="AI177:AL177"/>
    <mergeCell ref="AM177:AP177"/>
    <mergeCell ref="AE178:AH178"/>
    <mergeCell ref="AQ177:AR177"/>
    <mergeCell ref="AS177:AT177"/>
    <mergeCell ref="AU177:AV177"/>
    <mergeCell ref="AU178:AV178"/>
    <mergeCell ref="S178:T178"/>
    <mergeCell ref="U178:V178"/>
    <mergeCell ref="AS178:AT178"/>
    <mergeCell ref="AI179:AL179"/>
    <mergeCell ref="AS179:AT179"/>
    <mergeCell ref="I179:L179"/>
    <mergeCell ref="S179:T179"/>
    <mergeCell ref="U179:V179"/>
    <mergeCell ref="E177:H177"/>
    <mergeCell ref="I177:L177"/>
    <mergeCell ref="M177:P177"/>
    <mergeCell ref="Q177:R177"/>
    <mergeCell ref="S177:T177"/>
    <mergeCell ref="U177:V177"/>
    <mergeCell ref="E178:H178"/>
    <mergeCell ref="AI169:AL169"/>
    <mergeCell ref="AQ169:AT169"/>
    <mergeCell ref="AW169:AX169"/>
    <mergeCell ref="AY169:AZ169"/>
    <mergeCell ref="AQ167:AT167"/>
    <mergeCell ref="AW167:AX167"/>
    <mergeCell ref="AY167:AZ167"/>
    <mergeCell ref="AE168:AH168"/>
    <mergeCell ref="AM168:AP168"/>
    <mergeCell ref="AW168:AX168"/>
    <mergeCell ref="AY168:AZ168"/>
    <mergeCell ref="AU165:AV165"/>
    <mergeCell ref="AW165:AX165"/>
    <mergeCell ref="AY165:AZ165"/>
    <mergeCell ref="AE166:AH166"/>
    <mergeCell ref="AM166:AP166"/>
    <mergeCell ref="AW166:AX166"/>
    <mergeCell ref="AY166:AZ166"/>
    <mergeCell ref="AE165:AH165"/>
    <mergeCell ref="AI165:AL165"/>
    <mergeCell ref="AM165:AP165"/>
    <mergeCell ref="AQ165:AT165"/>
    <mergeCell ref="I169:L169"/>
    <mergeCell ref="Q169:T169"/>
    <mergeCell ref="W169:X169"/>
    <mergeCell ref="Y169:Z169"/>
    <mergeCell ref="I167:L167"/>
    <mergeCell ref="Q167:T167"/>
    <mergeCell ref="W167:X167"/>
    <mergeCell ref="Y167:Z167"/>
    <mergeCell ref="AI167:AL167"/>
    <mergeCell ref="E168:H168"/>
    <mergeCell ref="M168:P168"/>
    <mergeCell ref="W168:X168"/>
    <mergeCell ref="Y168:Z168"/>
    <mergeCell ref="E166:H166"/>
    <mergeCell ref="M166:P166"/>
    <mergeCell ref="W166:X166"/>
    <mergeCell ref="Y166:Z166"/>
    <mergeCell ref="W161:X161"/>
    <mergeCell ref="Y161:Z161"/>
    <mergeCell ref="E165:H165"/>
    <mergeCell ref="I165:L165"/>
    <mergeCell ref="M165:P165"/>
    <mergeCell ref="Q165:T165"/>
    <mergeCell ref="U165:V165"/>
    <mergeCell ref="W165:X165"/>
    <mergeCell ref="Y165:Z165"/>
    <mergeCell ref="W159:X159"/>
    <mergeCell ref="Y159:Z159"/>
    <mergeCell ref="M160:P160"/>
    <mergeCell ref="W160:X160"/>
    <mergeCell ref="Y160:Z160"/>
    <mergeCell ref="E158:H158"/>
    <mergeCell ref="W158:X158"/>
    <mergeCell ref="Y158:Z158"/>
    <mergeCell ref="M157:P157"/>
    <mergeCell ref="Q157:T157"/>
    <mergeCell ref="U157:V157"/>
    <mergeCell ref="W157:X157"/>
    <mergeCell ref="E157:H157"/>
    <mergeCell ref="I157:L157"/>
    <mergeCell ref="Q148:T148"/>
    <mergeCell ref="W148:X148"/>
    <mergeCell ref="Y148:Z148"/>
    <mergeCell ref="Y157:Z157"/>
    <mergeCell ref="I146:L146"/>
    <mergeCell ref="W146:X146"/>
    <mergeCell ref="Y146:Z146"/>
    <mergeCell ref="M147:P147"/>
    <mergeCell ref="W147:X147"/>
    <mergeCell ref="Y147:Z147"/>
    <mergeCell ref="Y144:Z144"/>
    <mergeCell ref="E145:H145"/>
    <mergeCell ref="W145:X145"/>
    <mergeCell ref="Y145:Z145"/>
    <mergeCell ref="I130:L130"/>
    <mergeCell ref="Q130:T130"/>
    <mergeCell ref="W130:X130"/>
    <mergeCell ref="Y130:Z130"/>
    <mergeCell ref="W128:X128"/>
    <mergeCell ref="Y128:Z128"/>
    <mergeCell ref="E129:H129"/>
    <mergeCell ref="M129:P129"/>
    <mergeCell ref="W129:X129"/>
    <mergeCell ref="Y129:Z129"/>
    <mergeCell ref="W123:X123"/>
    <mergeCell ref="Y123:Z123"/>
    <mergeCell ref="E126:H126"/>
    <mergeCell ref="I126:L126"/>
    <mergeCell ref="M126:P126"/>
    <mergeCell ref="Q126:T126"/>
    <mergeCell ref="U126:V126"/>
    <mergeCell ref="W126:X126"/>
    <mergeCell ref="Y126:Z126"/>
    <mergeCell ref="Q123:T123"/>
    <mergeCell ref="I121:L121"/>
    <mergeCell ref="W121:X121"/>
    <mergeCell ref="Y121:Z121"/>
    <mergeCell ref="M122:P122"/>
    <mergeCell ref="W122:X122"/>
    <mergeCell ref="Y122:Z122"/>
    <mergeCell ref="Y119:Z119"/>
    <mergeCell ref="E120:H120"/>
    <mergeCell ref="W120:X120"/>
    <mergeCell ref="Y120:Z120"/>
    <mergeCell ref="E119:H119"/>
    <mergeCell ref="I119:L119"/>
    <mergeCell ref="W119:X119"/>
    <mergeCell ref="AM115:AP115"/>
    <mergeCell ref="AW115:AX115"/>
    <mergeCell ref="AY115:AZ115"/>
    <mergeCell ref="AI116:AL116"/>
    <mergeCell ref="AQ116:AT116"/>
    <mergeCell ref="AW116:AX116"/>
    <mergeCell ref="AY116:AZ116"/>
    <mergeCell ref="AM113:AP113"/>
    <mergeCell ref="AW113:AX113"/>
    <mergeCell ref="AY113:AZ113"/>
    <mergeCell ref="AI114:AL114"/>
    <mergeCell ref="AQ114:AT114"/>
    <mergeCell ref="AW114:AX114"/>
    <mergeCell ref="AY114:AZ114"/>
    <mergeCell ref="Q116:T116"/>
    <mergeCell ref="W116:X116"/>
    <mergeCell ref="Y116:Z116"/>
    <mergeCell ref="AI112:AL112"/>
    <mergeCell ref="Q114:T114"/>
    <mergeCell ref="W114:X114"/>
    <mergeCell ref="Y114:Z114"/>
    <mergeCell ref="Y112:Z112"/>
    <mergeCell ref="AE113:AH113"/>
    <mergeCell ref="AE115:AH115"/>
    <mergeCell ref="AM112:AP112"/>
    <mergeCell ref="AQ112:AT112"/>
    <mergeCell ref="AW112:AX112"/>
    <mergeCell ref="AY112:AZ112"/>
    <mergeCell ref="M113:P113"/>
    <mergeCell ref="W113:X113"/>
    <mergeCell ref="Y113:Z113"/>
    <mergeCell ref="E115:H115"/>
    <mergeCell ref="M115:P115"/>
    <mergeCell ref="W115:X115"/>
    <mergeCell ref="Y115:Z115"/>
    <mergeCell ref="W108:X108"/>
    <mergeCell ref="Y108:Z108"/>
    <mergeCell ref="M112:P112"/>
    <mergeCell ref="Q112:T112"/>
    <mergeCell ref="U112:V112"/>
    <mergeCell ref="W112:X112"/>
    <mergeCell ref="AW101:AX101"/>
    <mergeCell ref="AY101:AZ101"/>
    <mergeCell ref="E104:H104"/>
    <mergeCell ref="I104:L104"/>
    <mergeCell ref="M104:P104"/>
    <mergeCell ref="Q104:T104"/>
    <mergeCell ref="U104:V104"/>
    <mergeCell ref="W104:X104"/>
    <mergeCell ref="Y104:Z104"/>
    <mergeCell ref="I101:L101"/>
    <mergeCell ref="AQ99:AT99"/>
    <mergeCell ref="AW99:AX99"/>
    <mergeCell ref="AY99:AZ99"/>
    <mergeCell ref="AE100:AH100"/>
    <mergeCell ref="AM100:AP100"/>
    <mergeCell ref="AW100:AX100"/>
    <mergeCell ref="AY100:AZ100"/>
    <mergeCell ref="AI99:AL99"/>
    <mergeCell ref="AW97:AX97"/>
    <mergeCell ref="AY97:AZ97"/>
    <mergeCell ref="AW98:AX98"/>
    <mergeCell ref="AY98:AZ98"/>
    <mergeCell ref="E100:H100"/>
    <mergeCell ref="M100:P100"/>
    <mergeCell ref="W100:X100"/>
    <mergeCell ref="Y100:Z100"/>
    <mergeCell ref="Q99:T99"/>
    <mergeCell ref="W99:X99"/>
    <mergeCell ref="Y99:Z99"/>
    <mergeCell ref="Q101:T101"/>
    <mergeCell ref="W101:X101"/>
    <mergeCell ref="Y101:Z101"/>
    <mergeCell ref="E97:H97"/>
    <mergeCell ref="I97:L97"/>
    <mergeCell ref="M97:P97"/>
    <mergeCell ref="I99:L99"/>
    <mergeCell ref="E98:H98"/>
    <mergeCell ref="M98:P98"/>
    <mergeCell ref="Q97:T97"/>
    <mergeCell ref="AI89:AL89"/>
    <mergeCell ref="U97:V97"/>
    <mergeCell ref="W97:X97"/>
    <mergeCell ref="Y97:Z97"/>
    <mergeCell ref="AE97:AH97"/>
    <mergeCell ref="S94:T94"/>
    <mergeCell ref="U94:V94"/>
    <mergeCell ref="AI97:AL97"/>
    <mergeCell ref="AQ91:AR91"/>
    <mergeCell ref="AU93:AV93"/>
    <mergeCell ref="W98:X98"/>
    <mergeCell ref="Y98:Z98"/>
    <mergeCell ref="AM97:AP97"/>
    <mergeCell ref="AQ97:AT97"/>
    <mergeCell ref="AU97:AV97"/>
    <mergeCell ref="W88:X88"/>
    <mergeCell ref="Y88:Z88"/>
    <mergeCell ref="AW88:AX88"/>
    <mergeCell ref="AQ89:AT89"/>
    <mergeCell ref="AW89:AX89"/>
    <mergeCell ref="AY89:AZ89"/>
    <mergeCell ref="Q89:T89"/>
    <mergeCell ref="W89:X89"/>
    <mergeCell ref="Y89:Z89"/>
    <mergeCell ref="W86:X86"/>
    <mergeCell ref="Y86:Z86"/>
    <mergeCell ref="Q87:T87"/>
    <mergeCell ref="W87:X87"/>
    <mergeCell ref="Y87:Z87"/>
    <mergeCell ref="Y78:Z78"/>
    <mergeCell ref="Q82:T82"/>
    <mergeCell ref="W81:X81"/>
    <mergeCell ref="Y81:Z81"/>
    <mergeCell ref="W82:X82"/>
    <mergeCell ref="Y82:Z82"/>
    <mergeCell ref="W79:X79"/>
    <mergeCell ref="Y79:Z79"/>
    <mergeCell ref="T71:V71"/>
    <mergeCell ref="U78:V78"/>
    <mergeCell ref="Q78:T78"/>
    <mergeCell ref="W78:X78"/>
    <mergeCell ref="U74:V74"/>
    <mergeCell ref="U73:V73"/>
    <mergeCell ref="E88:H88"/>
    <mergeCell ref="I89:L89"/>
    <mergeCell ref="Q27:R27"/>
    <mergeCell ref="S27:T27"/>
    <mergeCell ref="S28:T28"/>
    <mergeCell ref="S73:T73"/>
    <mergeCell ref="M75:P75"/>
    <mergeCell ref="S75:T75"/>
    <mergeCell ref="E67:H67"/>
    <mergeCell ref="S74:T74"/>
    <mergeCell ref="U28:V28"/>
    <mergeCell ref="S61:T61"/>
    <mergeCell ref="M30:P30"/>
    <mergeCell ref="S30:T30"/>
    <mergeCell ref="U30:V30"/>
    <mergeCell ref="Q33:T33"/>
    <mergeCell ref="U53:V53"/>
    <mergeCell ref="Q43:T43"/>
    <mergeCell ref="M40:P40"/>
    <mergeCell ref="Q41:T41"/>
    <mergeCell ref="M174:P174"/>
    <mergeCell ref="S174:T174"/>
    <mergeCell ref="U174:V174"/>
    <mergeCell ref="I173:L173"/>
    <mergeCell ref="S173:T173"/>
    <mergeCell ref="U173:V173"/>
    <mergeCell ref="AS29:AT29"/>
    <mergeCell ref="AU29:AV29"/>
    <mergeCell ref="AM30:AP30"/>
    <mergeCell ref="AM42:AP42"/>
    <mergeCell ref="E172:H172"/>
    <mergeCell ref="S172:T172"/>
    <mergeCell ref="U172:V172"/>
    <mergeCell ref="S171:T171"/>
    <mergeCell ref="U171:V171"/>
    <mergeCell ref="E171:H171"/>
    <mergeCell ref="I171:L171"/>
    <mergeCell ref="M171:P171"/>
    <mergeCell ref="Q171:R171"/>
    <mergeCell ref="I159:L159"/>
    <mergeCell ref="Q161:T161"/>
    <mergeCell ref="S68:T68"/>
    <mergeCell ref="U68:V68"/>
    <mergeCell ref="S69:T69"/>
    <mergeCell ref="U69:V69"/>
    <mergeCell ref="M154:P154"/>
    <mergeCell ref="S154:T154"/>
    <mergeCell ref="U154:V154"/>
    <mergeCell ref="I153:L153"/>
    <mergeCell ref="AU141:AV141"/>
    <mergeCell ref="AI140:AL140"/>
    <mergeCell ref="AS140:AT140"/>
    <mergeCell ref="AU140:AV140"/>
    <mergeCell ref="Q21:T21"/>
    <mergeCell ref="W21:X21"/>
    <mergeCell ref="Y21:Z21"/>
    <mergeCell ref="W22:X22"/>
    <mergeCell ref="Y22:Z22"/>
    <mergeCell ref="U21:V21"/>
    <mergeCell ref="AM154:AP154"/>
    <mergeCell ref="AS154:AT154"/>
    <mergeCell ref="AU154:AV154"/>
    <mergeCell ref="AI153:AL153"/>
    <mergeCell ref="AS153:AT153"/>
    <mergeCell ref="AU153:AV153"/>
    <mergeCell ref="AE152:AH152"/>
    <mergeCell ref="AS152:AT152"/>
    <mergeCell ref="AU152:AV152"/>
    <mergeCell ref="AE151:AH151"/>
    <mergeCell ref="AI151:AL151"/>
    <mergeCell ref="AM151:AP151"/>
    <mergeCell ref="AQ151:AR151"/>
    <mergeCell ref="AS151:AT151"/>
    <mergeCell ref="AU151:AV151"/>
    <mergeCell ref="S153:T153"/>
    <mergeCell ref="U153:V153"/>
    <mergeCell ref="E152:H152"/>
    <mergeCell ref="S152:T152"/>
    <mergeCell ref="U152:V152"/>
    <mergeCell ref="E151:H151"/>
    <mergeCell ref="I151:L151"/>
    <mergeCell ref="M151:P151"/>
    <mergeCell ref="Q151:R151"/>
    <mergeCell ref="S151:T151"/>
    <mergeCell ref="U151:V151"/>
    <mergeCell ref="AE139:AH139"/>
    <mergeCell ref="AS139:AT139"/>
    <mergeCell ref="U141:V141"/>
    <mergeCell ref="AM141:AP141"/>
    <mergeCell ref="AS141:AT141"/>
    <mergeCell ref="Q144:T144"/>
    <mergeCell ref="U144:V144"/>
    <mergeCell ref="W144:X144"/>
    <mergeCell ref="AU139:AV139"/>
    <mergeCell ref="AE138:AH138"/>
    <mergeCell ref="AI138:AL138"/>
    <mergeCell ref="AM138:AP138"/>
    <mergeCell ref="AQ138:AR138"/>
    <mergeCell ref="AS138:AT138"/>
    <mergeCell ref="AU138:AV138"/>
    <mergeCell ref="I140:L140"/>
    <mergeCell ref="S140:T140"/>
    <mergeCell ref="U140:V140"/>
    <mergeCell ref="U139:V139"/>
    <mergeCell ref="O136:S136"/>
    <mergeCell ref="T136:V136"/>
    <mergeCell ref="E138:H138"/>
    <mergeCell ref="I138:L138"/>
    <mergeCell ref="M138:P138"/>
    <mergeCell ref="Q138:R138"/>
    <mergeCell ref="S138:T138"/>
    <mergeCell ref="U138:V138"/>
    <mergeCell ref="AI128:AL128"/>
    <mergeCell ref="AS128:AT128"/>
    <mergeCell ref="Y35:Z35"/>
    <mergeCell ref="Y36:Z36"/>
    <mergeCell ref="Y107:Z107"/>
    <mergeCell ref="AE92:AH92"/>
    <mergeCell ref="AI93:AL93"/>
    <mergeCell ref="AM107:AP107"/>
    <mergeCell ref="AE98:AH98"/>
    <mergeCell ref="AM98:AP98"/>
    <mergeCell ref="W35:X35"/>
    <mergeCell ref="W36:X36"/>
    <mergeCell ref="AS63:AT63"/>
    <mergeCell ref="AS64:AT64"/>
    <mergeCell ref="W42:X42"/>
    <mergeCell ref="Y42:Z42"/>
    <mergeCell ref="W43:X43"/>
    <mergeCell ref="Y43:Z43"/>
    <mergeCell ref="W40:X40"/>
    <mergeCell ref="Y40:Z40"/>
    <mergeCell ref="AU104:AV104"/>
    <mergeCell ref="M119:P119"/>
    <mergeCell ref="Q119:T119"/>
    <mergeCell ref="U119:V119"/>
    <mergeCell ref="W105:X105"/>
    <mergeCell ref="Y105:Z105"/>
    <mergeCell ref="W106:X106"/>
    <mergeCell ref="Y106:Z106"/>
    <mergeCell ref="W107:X107"/>
    <mergeCell ref="Q108:T108"/>
    <mergeCell ref="U133:V133"/>
    <mergeCell ref="M135:P135"/>
    <mergeCell ref="S135:T135"/>
    <mergeCell ref="U135:V135"/>
    <mergeCell ref="U134:V134"/>
    <mergeCell ref="S133:T133"/>
    <mergeCell ref="I134:L134"/>
    <mergeCell ref="S134:T134"/>
    <mergeCell ref="E133:H133"/>
    <mergeCell ref="E144:H144"/>
    <mergeCell ref="I144:L144"/>
    <mergeCell ref="M144:P144"/>
    <mergeCell ref="M141:P141"/>
    <mergeCell ref="E139:H139"/>
    <mergeCell ref="S139:T139"/>
    <mergeCell ref="S141:T141"/>
    <mergeCell ref="AU129:AV129"/>
    <mergeCell ref="U92:V92"/>
    <mergeCell ref="U93:V93"/>
    <mergeCell ref="Q132:R132"/>
    <mergeCell ref="S132:T132"/>
    <mergeCell ref="U132:V132"/>
    <mergeCell ref="AU94:AV94"/>
    <mergeCell ref="AM94:AP94"/>
    <mergeCell ref="AS94:AT94"/>
    <mergeCell ref="AS93:AT93"/>
    <mergeCell ref="AU72:AV72"/>
    <mergeCell ref="AU75:AV75"/>
    <mergeCell ref="U75:V75"/>
    <mergeCell ref="AU73:AV73"/>
    <mergeCell ref="AI74:AL74"/>
    <mergeCell ref="AS74:AT74"/>
    <mergeCell ref="AU74:AV74"/>
    <mergeCell ref="AM75:AP75"/>
    <mergeCell ref="AS75:AT75"/>
    <mergeCell ref="AU27:AV27"/>
    <mergeCell ref="AS39:AT39"/>
    <mergeCell ref="AU39:AV39"/>
    <mergeCell ref="AE40:AH40"/>
    <mergeCell ref="AS28:AT28"/>
    <mergeCell ref="AU28:AV28"/>
    <mergeCell ref="AU30:AV30"/>
    <mergeCell ref="AU33:AV33"/>
    <mergeCell ref="AE36:AH36"/>
    <mergeCell ref="AS40:AT40"/>
    <mergeCell ref="W37:X37"/>
    <mergeCell ref="M69:P69"/>
    <mergeCell ref="U66:V66"/>
    <mergeCell ref="S63:T63"/>
    <mergeCell ref="S62:T62"/>
    <mergeCell ref="S64:T64"/>
    <mergeCell ref="M64:P64"/>
    <mergeCell ref="U67:V67"/>
    <mergeCell ref="AS41:AT41"/>
    <mergeCell ref="AU41:AV41"/>
    <mergeCell ref="AE61:AH61"/>
    <mergeCell ref="AE62:AH62"/>
    <mergeCell ref="AS42:AT42"/>
    <mergeCell ref="AU42:AV42"/>
    <mergeCell ref="AU62:AV62"/>
    <mergeCell ref="AU63:AV63"/>
    <mergeCell ref="AU64:AV64"/>
    <mergeCell ref="AU40:AV40"/>
    <mergeCell ref="AU6:AV6"/>
    <mergeCell ref="M12:P12"/>
    <mergeCell ref="S12:T12"/>
    <mergeCell ref="M42:P42"/>
    <mergeCell ref="AQ27:AR27"/>
    <mergeCell ref="AS27:AT27"/>
    <mergeCell ref="AS30:AT30"/>
    <mergeCell ref="AM27:AP27"/>
    <mergeCell ref="AS23:AT23"/>
    <mergeCell ref="AM24:AP24"/>
    <mergeCell ref="AS24:AT24"/>
    <mergeCell ref="M24:P24"/>
    <mergeCell ref="W23:X23"/>
    <mergeCell ref="Y23:Z23"/>
    <mergeCell ref="W24:X24"/>
    <mergeCell ref="Y24:Z24"/>
    <mergeCell ref="AU7:AV7"/>
    <mergeCell ref="S7:T7"/>
    <mergeCell ref="AU4:AV4"/>
    <mergeCell ref="U7:V7"/>
    <mergeCell ref="AU5:AV5"/>
    <mergeCell ref="AS6:AT6"/>
    <mergeCell ref="AE4:AH4"/>
    <mergeCell ref="U5:V5"/>
    <mergeCell ref="AI4:AL4"/>
    <mergeCell ref="AM4:AP4"/>
    <mergeCell ref="AS22:AT22"/>
    <mergeCell ref="AU22:AV22"/>
    <mergeCell ref="AE21:AH21"/>
    <mergeCell ref="AI21:AL21"/>
    <mergeCell ref="AM21:AP21"/>
    <mergeCell ref="AE5:AH5"/>
    <mergeCell ref="I27:L27"/>
    <mergeCell ref="E10:H10"/>
    <mergeCell ref="I9:L9"/>
    <mergeCell ref="I11:L11"/>
    <mergeCell ref="S11:T11"/>
    <mergeCell ref="Q9:R9"/>
    <mergeCell ref="M9:P9"/>
    <mergeCell ref="S9:T9"/>
    <mergeCell ref="AE22:AH22"/>
    <mergeCell ref="AQ72:AR72"/>
    <mergeCell ref="I74:L74"/>
    <mergeCell ref="AE27:AH27"/>
    <mergeCell ref="AI27:AL27"/>
    <mergeCell ref="AI29:AL29"/>
    <mergeCell ref="AE39:AH39"/>
    <mergeCell ref="W34:X34"/>
    <mergeCell ref="AI41:AL41"/>
    <mergeCell ref="O70:S70"/>
    <mergeCell ref="Q37:T37"/>
    <mergeCell ref="AW85:AX85"/>
    <mergeCell ref="E85:H85"/>
    <mergeCell ref="I85:L85"/>
    <mergeCell ref="M85:P85"/>
    <mergeCell ref="AM85:AP85"/>
    <mergeCell ref="AQ85:AT85"/>
    <mergeCell ref="AU85:AV85"/>
    <mergeCell ref="U85:V85"/>
    <mergeCell ref="Q85:T85"/>
    <mergeCell ref="AE85:AH85"/>
    <mergeCell ref="AY85:AZ85"/>
    <mergeCell ref="E28:H28"/>
    <mergeCell ref="AE28:AH28"/>
    <mergeCell ref="U63:V63"/>
    <mergeCell ref="U61:V61"/>
    <mergeCell ref="U62:V62"/>
    <mergeCell ref="Q61:R61"/>
    <mergeCell ref="U39:V39"/>
    <mergeCell ref="AM39:AP39"/>
    <mergeCell ref="AQ39:AR39"/>
    <mergeCell ref="E86:H86"/>
    <mergeCell ref="AS21:AT21"/>
    <mergeCell ref="AU21:AV21"/>
    <mergeCell ref="AU23:AV23"/>
    <mergeCell ref="AU24:AV24"/>
    <mergeCell ref="S29:T29"/>
    <mergeCell ref="U29:V29"/>
    <mergeCell ref="U27:V27"/>
    <mergeCell ref="E27:H27"/>
    <mergeCell ref="AI39:AL39"/>
    <mergeCell ref="E22:H22"/>
    <mergeCell ref="U6:V6"/>
    <mergeCell ref="S6:T6"/>
    <mergeCell ref="AS5:AT5"/>
    <mergeCell ref="AI6:AL6"/>
    <mergeCell ref="M7:P7"/>
    <mergeCell ref="M21:P21"/>
    <mergeCell ref="AQ21:AR21"/>
    <mergeCell ref="U11:V11"/>
    <mergeCell ref="E21:H21"/>
    <mergeCell ref="I6:L6"/>
    <mergeCell ref="S10:T10"/>
    <mergeCell ref="E9:H9"/>
    <mergeCell ref="Q4:R4"/>
    <mergeCell ref="S5:T5"/>
    <mergeCell ref="M4:P4"/>
    <mergeCell ref="S4:T4"/>
    <mergeCell ref="E4:H4"/>
    <mergeCell ref="I4:L4"/>
    <mergeCell ref="E5:H5"/>
    <mergeCell ref="AM7:AP7"/>
    <mergeCell ref="AS7:AT7"/>
    <mergeCell ref="AQ4:AR4"/>
    <mergeCell ref="AS4:AT4"/>
    <mergeCell ref="I21:L21"/>
    <mergeCell ref="U4:V4"/>
    <mergeCell ref="U12:V12"/>
    <mergeCell ref="U9:V9"/>
    <mergeCell ref="U10:V10"/>
    <mergeCell ref="S15:T15"/>
    <mergeCell ref="U15:V15"/>
    <mergeCell ref="I17:L17"/>
    <mergeCell ref="S17:T17"/>
    <mergeCell ref="U17:V17"/>
    <mergeCell ref="E34:H34"/>
    <mergeCell ref="E33:H33"/>
    <mergeCell ref="I33:L33"/>
    <mergeCell ref="M33:P33"/>
    <mergeCell ref="I35:L35"/>
    <mergeCell ref="M36:P36"/>
    <mergeCell ref="E61:H61"/>
    <mergeCell ref="I61:L61"/>
    <mergeCell ref="M61:P61"/>
    <mergeCell ref="E39:H39"/>
    <mergeCell ref="E36:H36"/>
    <mergeCell ref="I43:L43"/>
    <mergeCell ref="E42:H42"/>
    <mergeCell ref="E40:H40"/>
    <mergeCell ref="I63:L63"/>
    <mergeCell ref="E62:H62"/>
    <mergeCell ref="E46:H46"/>
    <mergeCell ref="AM64:AP64"/>
    <mergeCell ref="AI63:AL63"/>
    <mergeCell ref="AI61:AL61"/>
    <mergeCell ref="AM61:AP61"/>
    <mergeCell ref="U64:V64"/>
    <mergeCell ref="E47:H47"/>
    <mergeCell ref="M47:P47"/>
    <mergeCell ref="E66:H66"/>
    <mergeCell ref="I66:L66"/>
    <mergeCell ref="M66:P66"/>
    <mergeCell ref="S72:T72"/>
    <mergeCell ref="T70:V70"/>
    <mergeCell ref="Q66:R66"/>
    <mergeCell ref="S66:T66"/>
    <mergeCell ref="S67:T67"/>
    <mergeCell ref="Q72:R72"/>
    <mergeCell ref="E72:H72"/>
    <mergeCell ref="I72:L72"/>
    <mergeCell ref="M72:P72"/>
    <mergeCell ref="E73:H73"/>
    <mergeCell ref="AS72:AT72"/>
    <mergeCell ref="AE73:AH73"/>
    <mergeCell ref="AS73:AT73"/>
    <mergeCell ref="AE72:AH72"/>
    <mergeCell ref="AI72:AL72"/>
    <mergeCell ref="AM72:AP72"/>
    <mergeCell ref="U72:V72"/>
    <mergeCell ref="E79:H79"/>
    <mergeCell ref="E78:H78"/>
    <mergeCell ref="I78:L78"/>
    <mergeCell ref="M78:P78"/>
    <mergeCell ref="I80:L80"/>
    <mergeCell ref="M81:P81"/>
    <mergeCell ref="AE86:AH86"/>
    <mergeCell ref="AM86:AP86"/>
    <mergeCell ref="AI85:AL85"/>
    <mergeCell ref="W80:X80"/>
    <mergeCell ref="Y80:Z80"/>
    <mergeCell ref="M86:P86"/>
    <mergeCell ref="W85:X85"/>
    <mergeCell ref="Y85:Z85"/>
    <mergeCell ref="M88:P88"/>
    <mergeCell ref="I87:L87"/>
    <mergeCell ref="AW86:AX86"/>
    <mergeCell ref="AY86:AZ86"/>
    <mergeCell ref="AI87:AL87"/>
    <mergeCell ref="AQ87:AT87"/>
    <mergeCell ref="AW87:AX87"/>
    <mergeCell ref="AY87:AZ87"/>
    <mergeCell ref="AE88:AH88"/>
    <mergeCell ref="AM88:AP88"/>
    <mergeCell ref="AY88:AZ88"/>
    <mergeCell ref="I93:L93"/>
    <mergeCell ref="S92:T92"/>
    <mergeCell ref="AE91:AH91"/>
    <mergeCell ref="AI91:AL91"/>
    <mergeCell ref="AS91:AT91"/>
    <mergeCell ref="AU91:AV91"/>
    <mergeCell ref="AS92:AT92"/>
    <mergeCell ref="AU92:AV92"/>
    <mergeCell ref="AM91:AP91"/>
    <mergeCell ref="E91:H91"/>
    <mergeCell ref="I91:L91"/>
    <mergeCell ref="M91:P91"/>
    <mergeCell ref="S93:T93"/>
    <mergeCell ref="E92:H92"/>
    <mergeCell ref="AM104:AP104"/>
    <mergeCell ref="E105:H105"/>
    <mergeCell ref="M107:P107"/>
    <mergeCell ref="AE104:AH104"/>
    <mergeCell ref="AI104:AL104"/>
    <mergeCell ref="I106:L106"/>
    <mergeCell ref="AE126:AH126"/>
    <mergeCell ref="AE105:AH105"/>
    <mergeCell ref="AI106:AL106"/>
    <mergeCell ref="AI126:AL126"/>
    <mergeCell ref="AE112:AH112"/>
    <mergeCell ref="E112:H112"/>
    <mergeCell ref="I112:L112"/>
    <mergeCell ref="I114:L114"/>
    <mergeCell ref="I116:L116"/>
    <mergeCell ref="E113:H113"/>
    <mergeCell ref="AQ126:AR126"/>
    <mergeCell ref="AS126:AT126"/>
    <mergeCell ref="AU105:AV105"/>
    <mergeCell ref="AU107:AV107"/>
    <mergeCell ref="AS106:AT106"/>
    <mergeCell ref="AU106:AV106"/>
    <mergeCell ref="AS107:AT107"/>
    <mergeCell ref="AS105:AT105"/>
    <mergeCell ref="AU112:AV112"/>
    <mergeCell ref="E132:H132"/>
    <mergeCell ref="I132:L132"/>
    <mergeCell ref="M132:P132"/>
    <mergeCell ref="AE127:AH127"/>
    <mergeCell ref="E127:H127"/>
    <mergeCell ref="M127:P127"/>
    <mergeCell ref="W127:X127"/>
    <mergeCell ref="Y127:Z127"/>
    <mergeCell ref="I128:L128"/>
    <mergeCell ref="Q128:T128"/>
    <mergeCell ref="I68:L68"/>
    <mergeCell ref="AU61:AV61"/>
    <mergeCell ref="AS104:AT104"/>
    <mergeCell ref="Q91:R91"/>
    <mergeCell ref="S91:T91"/>
    <mergeCell ref="U91:V91"/>
    <mergeCell ref="AQ104:AR104"/>
    <mergeCell ref="AQ101:AT101"/>
    <mergeCell ref="M94:P94"/>
    <mergeCell ref="AI101:AL101"/>
    <mergeCell ref="AU128:AV128"/>
    <mergeCell ref="AM129:AP129"/>
    <mergeCell ref="AS129:AT129"/>
    <mergeCell ref="AQ61:AR61"/>
    <mergeCell ref="AS61:AT61"/>
    <mergeCell ref="AS62:AT62"/>
    <mergeCell ref="AU126:AV126"/>
    <mergeCell ref="AS127:AT127"/>
    <mergeCell ref="AU127:AV127"/>
    <mergeCell ref="AM126:AP126"/>
    <mergeCell ref="E16:H16"/>
    <mergeCell ref="S16:T16"/>
    <mergeCell ref="U16:V16"/>
    <mergeCell ref="E15:H15"/>
    <mergeCell ref="I15:L15"/>
    <mergeCell ref="M15:P15"/>
    <mergeCell ref="Q15:R15"/>
    <mergeCell ref="M18:P18"/>
    <mergeCell ref="S18:T18"/>
    <mergeCell ref="U18:V18"/>
    <mergeCell ref="AS15:AT15"/>
    <mergeCell ref="AI17:AL17"/>
    <mergeCell ref="AS17:AT17"/>
    <mergeCell ref="AU15:AV15"/>
    <mergeCell ref="AE16:AH16"/>
    <mergeCell ref="AS16:AT16"/>
    <mergeCell ref="AU16:AV16"/>
    <mergeCell ref="AE15:AH15"/>
    <mergeCell ref="AI15:AL15"/>
    <mergeCell ref="AM15:AP15"/>
    <mergeCell ref="AQ15:AR15"/>
    <mergeCell ref="AU17:AV17"/>
    <mergeCell ref="AM18:AP18"/>
    <mergeCell ref="AS18:AT18"/>
    <mergeCell ref="AU18:AV18"/>
    <mergeCell ref="AW35:AX35"/>
    <mergeCell ref="AY35:AZ35"/>
    <mergeCell ref="AM36:AP36"/>
    <mergeCell ref="AW36:AX36"/>
    <mergeCell ref="AY36:AZ36"/>
    <mergeCell ref="AQ35:AT35"/>
    <mergeCell ref="AW33:AX33"/>
    <mergeCell ref="AY33:AZ33"/>
    <mergeCell ref="AE34:AH34"/>
    <mergeCell ref="AW34:AX34"/>
    <mergeCell ref="AY34:AZ34"/>
    <mergeCell ref="AM34:AP34"/>
    <mergeCell ref="AE33:AH33"/>
    <mergeCell ref="AI33:AL33"/>
    <mergeCell ref="AM33:AP33"/>
    <mergeCell ref="AQ33:AT33"/>
    <mergeCell ref="M22:P22"/>
    <mergeCell ref="Q23:T23"/>
    <mergeCell ref="I25:L25"/>
    <mergeCell ref="O38:S38"/>
    <mergeCell ref="T38:V38"/>
    <mergeCell ref="M34:P34"/>
    <mergeCell ref="I23:L23"/>
    <mergeCell ref="M27:P27"/>
    <mergeCell ref="I29:L29"/>
    <mergeCell ref="Q25:T25"/>
    <mergeCell ref="AY37:AZ37"/>
    <mergeCell ref="I39:L39"/>
    <mergeCell ref="M39:P39"/>
    <mergeCell ref="Q39:T39"/>
    <mergeCell ref="W39:X39"/>
    <mergeCell ref="Y39:Z39"/>
    <mergeCell ref="AI37:AL37"/>
    <mergeCell ref="I37:L37"/>
    <mergeCell ref="AQ37:AT37"/>
    <mergeCell ref="AW37:AX37"/>
    <mergeCell ref="I41:L41"/>
    <mergeCell ref="W41:X41"/>
    <mergeCell ref="Y41:Z41"/>
    <mergeCell ref="AI23:AL23"/>
    <mergeCell ref="Q35:T35"/>
    <mergeCell ref="AI35:AL35"/>
    <mergeCell ref="W25:X25"/>
    <mergeCell ref="Y25:Z25"/>
    <mergeCell ref="W33:X33"/>
    <mergeCell ref="U33:V33"/>
    <mergeCell ref="Y37:Z37"/>
    <mergeCell ref="Y33:Z33"/>
    <mergeCell ref="Y34:Z34"/>
    <mergeCell ref="Y46:Z46"/>
    <mergeCell ref="W47:X47"/>
    <mergeCell ref="Y47:Z47"/>
    <mergeCell ref="I46:L46"/>
    <mergeCell ref="M46:P46"/>
    <mergeCell ref="Q46:T46"/>
    <mergeCell ref="U46:V46"/>
    <mergeCell ref="E49:H49"/>
    <mergeCell ref="M49:P49"/>
    <mergeCell ref="W49:X49"/>
    <mergeCell ref="Y49:Z49"/>
    <mergeCell ref="AQ46:AT46"/>
    <mergeCell ref="I50:L50"/>
    <mergeCell ref="Q50:T50"/>
    <mergeCell ref="W50:X50"/>
    <mergeCell ref="Y50:Z50"/>
    <mergeCell ref="I48:L48"/>
    <mergeCell ref="Q48:T48"/>
    <mergeCell ref="W48:X48"/>
    <mergeCell ref="Y48:Z48"/>
    <mergeCell ref="W46:X46"/>
    <mergeCell ref="AU46:AV46"/>
    <mergeCell ref="AW46:AX46"/>
    <mergeCell ref="AY46:AZ46"/>
    <mergeCell ref="AE47:AH47"/>
    <mergeCell ref="AM47:AP47"/>
    <mergeCell ref="AW47:AX47"/>
    <mergeCell ref="AY47:AZ47"/>
    <mergeCell ref="AE46:AH46"/>
    <mergeCell ref="AI46:AL46"/>
    <mergeCell ref="AM46:AP46"/>
    <mergeCell ref="AI48:AL48"/>
    <mergeCell ref="AQ48:AT48"/>
    <mergeCell ref="AW48:AX48"/>
    <mergeCell ref="AY48:AZ48"/>
    <mergeCell ref="AE49:AH49"/>
    <mergeCell ref="AM49:AP49"/>
    <mergeCell ref="AW49:AX49"/>
    <mergeCell ref="AY49:AZ49"/>
    <mergeCell ref="AI50:AL50"/>
    <mergeCell ref="AQ50:AT50"/>
    <mergeCell ref="AW50:AX50"/>
    <mergeCell ref="AY50:AZ50"/>
    <mergeCell ref="W53:X53"/>
    <mergeCell ref="Y53:Z53"/>
    <mergeCell ref="E54:H54"/>
    <mergeCell ref="W54:X54"/>
    <mergeCell ref="Y54:Z54"/>
    <mergeCell ref="E53:H53"/>
    <mergeCell ref="I53:L53"/>
    <mergeCell ref="M53:P53"/>
    <mergeCell ref="Q53:T53"/>
    <mergeCell ref="E24:H24"/>
    <mergeCell ref="Q57:T57"/>
    <mergeCell ref="W57:X57"/>
    <mergeCell ref="Y57:Z57"/>
    <mergeCell ref="M56:P56"/>
    <mergeCell ref="W56:X56"/>
    <mergeCell ref="Y56:Z56"/>
    <mergeCell ref="I55:L55"/>
    <mergeCell ref="W55:X55"/>
    <mergeCell ref="Y55:Z55"/>
  </mergeCells>
  <printOptions/>
  <pageMargins left="0.3937007874015748" right="0.3937007874015748" top="0.53" bottom="0.61" header="0.39"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inoue</dc:creator>
  <cp:keywords/>
  <dc:description/>
  <cp:lastModifiedBy>Group3</cp:lastModifiedBy>
  <cp:lastPrinted>2007-06-01T02:25:26Z</cp:lastPrinted>
  <dcterms:created xsi:type="dcterms:W3CDTF">1997-01-08T22:48:59Z</dcterms:created>
  <dcterms:modified xsi:type="dcterms:W3CDTF">2007-06-05T04:06:14Z</dcterms:modified>
  <cp:category/>
  <cp:version/>
  <cp:contentType/>
  <cp:contentStatus/>
</cp:coreProperties>
</file>