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3035" windowHeight="9465" activeTab="1"/>
  </bookViews>
  <sheets>
    <sheet name="案内" sheetId="1" r:id="rId1"/>
    <sheet name="入賞者順位" sheetId="2" r:id="rId2"/>
    <sheet name="男女Ｅ" sheetId="3" r:id="rId3"/>
    <sheet name="男女Ｆ" sheetId="4" r:id="rId4"/>
    <sheet name="男女Ｇ" sheetId="5" r:id="rId5"/>
    <sheet name="A-Dﾘｽﾄ" sheetId="6" r:id="rId6"/>
    <sheet name="データ" sheetId="7" r:id="rId7"/>
  </sheets>
  <externalReferences>
    <externalReference r:id="rId10"/>
    <externalReference r:id="rId11"/>
    <externalReference r:id="rId12"/>
  </externalReferences>
  <definedNames>
    <definedName name="DANTAI" localSheetId="0">'[1]団体名コード '!$B$5:$C$201</definedName>
    <definedName name="DANTAI">'[1]団体名コード '!$B$5:$C$201</definedName>
    <definedName name="_xlnm.Print_Area" localSheetId="5">'A-Dﾘｽﾄ'!$A$1:$L$93</definedName>
    <definedName name="_xlnm.Print_Area" localSheetId="6">'データ'!$A$1:$J$95</definedName>
    <definedName name="_xlnm.Print_Area" localSheetId="0">'案内'!$A$1:$I$39</definedName>
    <definedName name="_xlnm.Print_Area" localSheetId="2">'男女Ｅ'!$A$1:$AI$165</definedName>
    <definedName name="_xlnm.Print_Area" localSheetId="3">'男女Ｆ'!$A$1:$AD$100</definedName>
    <definedName name="_xlnm.Print_Area" localSheetId="4">'男女Ｇ'!$A$1:$AF$30</definedName>
    <definedName name="あ">'[2]団体名コード '!$B$5:$C$201</definedName>
    <definedName name="い">'[2]団体名コード '!$B$5:$C$201</definedName>
    <definedName name="お">'[2]団体名コード '!$B$5:$C$201</definedName>
    <definedName name="単女">'[3]辞書'!$B$11:$J$225</definedName>
  </definedNames>
  <calcPr fullCalcOnLoad="1"/>
</workbook>
</file>

<file path=xl/sharedStrings.xml><?xml version="1.0" encoding="utf-8"?>
<sst xmlns="http://schemas.openxmlformats.org/spreadsheetml/2006/main" count="1529" uniqueCount="585">
  <si>
    <t>所　属</t>
  </si>
  <si>
    <t>勝率</t>
  </si>
  <si>
    <t>〔大会日程〕</t>
  </si>
  <si>
    <t xml:space="preserve"> 〔大会注意事項〕</t>
  </si>
  <si>
    <t>　</t>
  </si>
  <si>
    <t>天候不良の場合も各自で判断せず，必ず会場に集合すること。</t>
  </si>
  <si>
    <t>試合球　運営クラブ選定</t>
  </si>
  <si>
    <t>テニスウエアを着用して下さい。</t>
  </si>
  <si>
    <t>試合前のウォーミングアップはサービス４本のみとします。</t>
  </si>
  <si>
    <t>フェアプレーの精神を理解し，いついかなる時でも，スポーツマンシップにのっとった行動をとること。（ルール・マナー等）「コートの友」参照</t>
  </si>
  <si>
    <t>天候等その他の事情により日程・試合方法が変更になる場合があります。</t>
  </si>
  <si>
    <t>※ごみは必ず各自持ち帰ってください。また、各クラブでごみ袋を用意し、帰る際に会場周辺のごみ拾いをしてください。
※会場・施設利用のマナーを厳守のこと。</t>
  </si>
  <si>
    <t>※</t>
  </si>
  <si>
    <t>a</t>
  </si>
  <si>
    <t>b</t>
  </si>
  <si>
    <t>c</t>
  </si>
  <si>
    <t>d</t>
  </si>
  <si>
    <t>e</t>
  </si>
  <si>
    <t>f</t>
  </si>
  <si>
    <t>g</t>
  </si>
  <si>
    <t>h</t>
  </si>
  <si>
    <t>c</t>
  </si>
  <si>
    <t>d</t>
  </si>
  <si>
    <t>e</t>
  </si>
  <si>
    <t>b</t>
  </si>
  <si>
    <t>試合の円滑な運営に協力すること。</t>
  </si>
  <si>
    <t>・オーダーオブプレーの控え選手で、番号の若い選手がボールを受け取る。</t>
  </si>
  <si>
    <t>・控え選手は、両者とも指定されたコートの後方で待機する。</t>
  </si>
  <si>
    <t>・前の試合が終了したらすぐにコートに入る。（5分経過後は棄権となります）</t>
  </si>
  <si>
    <t>・試合が終了したら、勝者がボール、スコアを本部に届ける。</t>
  </si>
  <si>
    <t>・試合開始時、必ず対戦相手を確認する。</t>
  </si>
  <si>
    <t>試合開始</t>
  </si>
  <si>
    <t>クラス</t>
  </si>
  <si>
    <t>※周辺の路上・駐車場では、練習（ラリー、ボレーボレー 等）をしない様にお願いします。</t>
  </si>
  <si>
    <t>※試合開始15分前には、受付を済ませてください。</t>
  </si>
  <si>
    <t>氏 名</t>
  </si>
  <si>
    <t>猪野　ひなた</t>
  </si>
  <si>
    <t>甲斐　未央</t>
  </si>
  <si>
    <t>寺田　愛実</t>
  </si>
  <si>
    <t>氏　名</t>
  </si>
  <si>
    <t>所　属</t>
  </si>
  <si>
    <t>氏名</t>
  </si>
  <si>
    <t>氏</t>
  </si>
  <si>
    <t>所属</t>
  </si>
  <si>
    <t>生年月日</t>
  </si>
  <si>
    <t>NO,</t>
  </si>
  <si>
    <t>勝敗</t>
  </si>
  <si>
    <t>順位</t>
  </si>
  <si>
    <t>チーム村雲</t>
  </si>
  <si>
    <t>三財中</t>
  </si>
  <si>
    <t>後藤　健太</t>
  </si>
  <si>
    <t>鵬翔中</t>
  </si>
  <si>
    <t>福添　新太郎</t>
  </si>
  <si>
    <t>山本　勇輝</t>
  </si>
  <si>
    <t>棧　　壮真</t>
  </si>
  <si>
    <t>清水　秀真</t>
  </si>
  <si>
    <t>前田　美優</t>
  </si>
  <si>
    <t>宮原　彩</t>
  </si>
  <si>
    <t>井上　華奈</t>
  </si>
  <si>
    <t>野口　智可</t>
  </si>
  <si>
    <t>済陽　優花</t>
  </si>
  <si>
    <t>坂口　遼河</t>
  </si>
  <si>
    <t>安藤  翔</t>
  </si>
  <si>
    <t>横山彰也</t>
  </si>
  <si>
    <t>松原俊亮</t>
  </si>
  <si>
    <t>安藤  龍二</t>
  </si>
  <si>
    <t>外山　直樹</t>
  </si>
  <si>
    <t>田中　佑樹</t>
  </si>
  <si>
    <t>深水　天翔</t>
  </si>
  <si>
    <t>長友　翔碁</t>
  </si>
  <si>
    <t>小川　直樹</t>
  </si>
  <si>
    <t>生目台中</t>
  </si>
  <si>
    <t>田村　眞衣華</t>
  </si>
  <si>
    <t>イワキリＪｒ</t>
  </si>
  <si>
    <t>福山　実可子</t>
  </si>
  <si>
    <t>竹之内　紹未</t>
  </si>
  <si>
    <t>日我　華奈</t>
  </si>
  <si>
    <t>今村　美佑</t>
  </si>
  <si>
    <t>新富Ｊｒ</t>
  </si>
  <si>
    <t>戸敷　ひみ</t>
  </si>
  <si>
    <t>黒原　菜那</t>
  </si>
  <si>
    <t>日高　英世</t>
  </si>
  <si>
    <t>児玉　悠平</t>
  </si>
  <si>
    <t>迫間　崇弘</t>
  </si>
  <si>
    <t>荒田　拓哉</t>
  </si>
  <si>
    <t>木下　浩孝</t>
  </si>
  <si>
    <t>須志田　　純</t>
  </si>
  <si>
    <t>本村　拓</t>
  </si>
  <si>
    <t>本田　いちご</t>
  </si>
  <si>
    <t>押川　綾汰</t>
  </si>
  <si>
    <t>前原　茉彩</t>
  </si>
  <si>
    <t>井上　竜一</t>
  </si>
  <si>
    <t>大野　智也</t>
  </si>
  <si>
    <t>前原　舞乃</t>
  </si>
  <si>
    <t>吉嶺　怜馬</t>
  </si>
  <si>
    <t>魚住　竜司</t>
  </si>
  <si>
    <t>山本　涼輔</t>
  </si>
  <si>
    <t>遠山　周衛</t>
  </si>
  <si>
    <t>富吉　伸之祐</t>
  </si>
  <si>
    <t>大野　航平</t>
  </si>
  <si>
    <t>リザーブＪｒ</t>
  </si>
  <si>
    <t>安藤　瞳</t>
  </si>
  <si>
    <t>石黒　和紀</t>
  </si>
  <si>
    <t>長友　盛志郎</t>
  </si>
  <si>
    <t>永友　淳</t>
  </si>
  <si>
    <t>予選リーグ・決勝ﾄｰﾅﾒﾝﾄ</t>
  </si>
  <si>
    <t>残り試合</t>
  </si>
  <si>
    <t>宮崎県テニス協会　ファックス：０９８５－２１－１３１２　メール：mtennis@mtennis.org</t>
  </si>
  <si>
    <t>留野　僚也</t>
  </si>
  <si>
    <t>陣内　優</t>
  </si>
  <si>
    <t>麻生　健太</t>
  </si>
  <si>
    <t>性別</t>
  </si>
  <si>
    <t>氏　　名</t>
  </si>
  <si>
    <t>所　　属</t>
  </si>
  <si>
    <t>A</t>
  </si>
  <si>
    <t>男</t>
  </si>
  <si>
    <t>永田　和大</t>
  </si>
  <si>
    <t>チームミリオン</t>
  </si>
  <si>
    <t>川俣　俊太郎</t>
  </si>
  <si>
    <t>内田　翔</t>
  </si>
  <si>
    <t>川崎　徳仁</t>
  </si>
  <si>
    <t>山元　翔馬</t>
  </si>
  <si>
    <t>稲田　博樹</t>
  </si>
  <si>
    <t>松下　風太</t>
  </si>
  <si>
    <t>清武Jr</t>
  </si>
  <si>
    <t>飯干　藍任</t>
  </si>
  <si>
    <t>渡部　理久</t>
  </si>
  <si>
    <t>小林Ｊｒ</t>
  </si>
  <si>
    <t>吉田　凌樹</t>
  </si>
  <si>
    <t>シーガイアＪｒ.</t>
  </si>
  <si>
    <t>本田　貴大</t>
  </si>
  <si>
    <t>吉弘　幸平</t>
  </si>
  <si>
    <t>東　俊樹</t>
  </si>
  <si>
    <t>井口　仁平</t>
  </si>
  <si>
    <t>平川　敦樹</t>
  </si>
  <si>
    <t>川越　玲恭</t>
  </si>
  <si>
    <t>日南TCジュニア</t>
  </si>
  <si>
    <t>近藤　暢宏</t>
  </si>
  <si>
    <t>近藤　雄亮</t>
  </si>
  <si>
    <t>萬福　健太郎</t>
  </si>
  <si>
    <t>西村　量喜</t>
  </si>
  <si>
    <t>西村　健汰</t>
  </si>
  <si>
    <t>小林　龍之輔</t>
  </si>
  <si>
    <t>高須　俊</t>
  </si>
  <si>
    <t>佐野　静希</t>
  </si>
  <si>
    <t>矢野　亮太</t>
  </si>
  <si>
    <t>笠井　信之介</t>
  </si>
  <si>
    <t>梶原　千里</t>
  </si>
  <si>
    <t>高橋　啓</t>
  </si>
  <si>
    <t>山元　伸二</t>
  </si>
  <si>
    <t>日高　慎吾</t>
  </si>
  <si>
    <t>梅原　怜治郎</t>
  </si>
  <si>
    <t>森山　翔太</t>
  </si>
  <si>
    <t>坂本　龍一郎</t>
  </si>
  <si>
    <t>飫肥中</t>
  </si>
  <si>
    <t>杉山　茂</t>
  </si>
  <si>
    <t>井上　裕亮</t>
  </si>
  <si>
    <t>山田　侑典</t>
  </si>
  <si>
    <t>西　諒也</t>
  </si>
  <si>
    <t>松原　周平</t>
  </si>
  <si>
    <t>川俣　仁</t>
  </si>
  <si>
    <t>山口　翔太</t>
  </si>
  <si>
    <t>広瀬　展樹</t>
  </si>
  <si>
    <t>金丸　大夢</t>
  </si>
  <si>
    <t>甲斐　寛之</t>
  </si>
  <si>
    <t>日高　裕允</t>
  </si>
  <si>
    <t>安楽　亮佑</t>
  </si>
  <si>
    <t>新坂　祐人</t>
  </si>
  <si>
    <t>川越　絢恭</t>
  </si>
  <si>
    <t>飛江田Ｊｒ</t>
  </si>
  <si>
    <t>藤崎　一起</t>
  </si>
  <si>
    <t>広瀬中</t>
  </si>
  <si>
    <t>河野　貴大</t>
  </si>
  <si>
    <t>松田　将斉</t>
  </si>
  <si>
    <t>ロイヤルＪｒ</t>
  </si>
  <si>
    <t>染矢　和仁</t>
  </si>
  <si>
    <t>村上　雅弥</t>
  </si>
  <si>
    <t>福島　了太</t>
  </si>
  <si>
    <t>緒方研仁</t>
  </si>
  <si>
    <t>準優勝</t>
  </si>
  <si>
    <t>小松勇気</t>
  </si>
  <si>
    <t>樫村貴也</t>
  </si>
  <si>
    <t>今平　海斗</t>
  </si>
  <si>
    <t>坂田直紀</t>
  </si>
  <si>
    <t>高鍋西中</t>
  </si>
  <si>
    <t>厚地大樹</t>
  </si>
  <si>
    <t>黒木　農</t>
  </si>
  <si>
    <t>田中啓務</t>
  </si>
  <si>
    <t>中嶋　大介</t>
  </si>
  <si>
    <t>濵崎　信乃介</t>
  </si>
  <si>
    <t>堂園　健人</t>
  </si>
  <si>
    <t>南里　健太</t>
  </si>
  <si>
    <t>岡本　健吾</t>
  </si>
  <si>
    <t>児玉　翼</t>
  </si>
  <si>
    <t>斉藤　天馬</t>
  </si>
  <si>
    <t>大峯　慶明</t>
  </si>
  <si>
    <t>那須　敬太</t>
  </si>
  <si>
    <t>篠原盛太郎</t>
  </si>
  <si>
    <t>成合太彰</t>
  </si>
  <si>
    <t>樫村光貴</t>
  </si>
  <si>
    <t>Ｅ</t>
  </si>
  <si>
    <t>今平　十星</t>
  </si>
  <si>
    <t>黒岩　祐介</t>
  </si>
  <si>
    <t>外山　一光</t>
  </si>
  <si>
    <t>上野朝稔</t>
  </si>
  <si>
    <t>相田敬亮</t>
  </si>
  <si>
    <t>奥村壮志</t>
  </si>
  <si>
    <t>中村光八</t>
  </si>
  <si>
    <t>相田裕亮</t>
  </si>
  <si>
    <t>丸山晶弘</t>
  </si>
  <si>
    <t>金田祐太郎</t>
  </si>
  <si>
    <t>前田寛紀</t>
  </si>
  <si>
    <t>横瀬　琳太郎</t>
  </si>
  <si>
    <t>チームファイナル</t>
  </si>
  <si>
    <t>宮田　龍一</t>
  </si>
  <si>
    <t>落合　宏志郎</t>
  </si>
  <si>
    <t>児玉　凌太郎</t>
  </si>
  <si>
    <t>手島　佑輔</t>
  </si>
  <si>
    <t>宝満　貴秋</t>
  </si>
  <si>
    <t>山下　創一郎</t>
  </si>
  <si>
    <t>米良　優太</t>
  </si>
  <si>
    <t>北岩　寛大</t>
  </si>
  <si>
    <t>濱名　優弥</t>
  </si>
  <si>
    <t>黒木　尭宏</t>
  </si>
  <si>
    <t>内野　聖賢</t>
  </si>
  <si>
    <t>桜井　悠樹</t>
  </si>
  <si>
    <t>川崎　貴文</t>
  </si>
  <si>
    <t>福嶋　文徳</t>
  </si>
  <si>
    <t>蓑毛　周平</t>
  </si>
  <si>
    <t>ルネサンス</t>
  </si>
  <si>
    <t>ベルチャー　柊瑛</t>
  </si>
  <si>
    <t>ベルチャー　伶我</t>
  </si>
  <si>
    <t>山本　草太</t>
  </si>
  <si>
    <t>豊國　廉太</t>
  </si>
  <si>
    <t>本　将幸</t>
  </si>
  <si>
    <t>Ｆ</t>
  </si>
  <si>
    <t>井口　拓海</t>
  </si>
  <si>
    <t>久門　幹</t>
  </si>
  <si>
    <t>道本　亮平</t>
  </si>
  <si>
    <t>石黒　雄介</t>
  </si>
  <si>
    <t>本田　　優</t>
  </si>
  <si>
    <t>黒木　裕太</t>
  </si>
  <si>
    <t>杉田　魁星</t>
  </si>
  <si>
    <t>デン　正希</t>
  </si>
  <si>
    <t>蛯原　悠介</t>
  </si>
  <si>
    <t>川崎　大嗣</t>
  </si>
  <si>
    <t>石田　充</t>
  </si>
  <si>
    <t>宮本　和貴</t>
  </si>
  <si>
    <t>小椋　圭大</t>
  </si>
  <si>
    <t>清武Jr</t>
  </si>
  <si>
    <t>渡邊　直通</t>
  </si>
  <si>
    <t>Ｇ</t>
  </si>
  <si>
    <t>谷川　佑希</t>
  </si>
  <si>
    <t>須志田　　怜</t>
  </si>
  <si>
    <t>女</t>
  </si>
  <si>
    <t>甲斐　優季</t>
  </si>
  <si>
    <t>井上　愛咲子</t>
  </si>
  <si>
    <t>西　　沙綾</t>
  </si>
  <si>
    <t>相良　麻帆</t>
  </si>
  <si>
    <t>土橋　美咲</t>
  </si>
  <si>
    <t>林　奈津美</t>
  </si>
  <si>
    <t>飯干　愛梨</t>
  </si>
  <si>
    <t>松下　陽菜子</t>
  </si>
  <si>
    <t>岩永　由希美</t>
  </si>
  <si>
    <t>高元　菜緒</t>
  </si>
  <si>
    <t>高元　里奈</t>
  </si>
  <si>
    <t>山口　遥香</t>
  </si>
  <si>
    <t>小城　東</t>
  </si>
  <si>
    <t>竹之内　咲紀</t>
  </si>
  <si>
    <t>郡司　裕美</t>
  </si>
  <si>
    <t>池田　理佐</t>
  </si>
  <si>
    <t>伊東　詩織</t>
  </si>
  <si>
    <t>福島　瑛実</t>
  </si>
  <si>
    <t>今富　七絵</t>
  </si>
  <si>
    <t>谷口　美香</t>
  </si>
  <si>
    <t>鳥越　まゆ</t>
  </si>
  <si>
    <t>川越　智浩</t>
  </si>
  <si>
    <t>中山　瑛夢</t>
  </si>
  <si>
    <t>中川　悠夏</t>
  </si>
  <si>
    <t>優勝</t>
  </si>
  <si>
    <t>長浜　吏沙</t>
  </si>
  <si>
    <t>吉山　綾美</t>
  </si>
  <si>
    <t>當瀬　美夏</t>
  </si>
  <si>
    <t>余野木　満里乃</t>
  </si>
  <si>
    <t>サザンフィールド</t>
  </si>
  <si>
    <t>前田　ちなみ</t>
  </si>
  <si>
    <t>佐土原Ｊｒ</t>
  </si>
  <si>
    <t>吉野愛伊里</t>
  </si>
  <si>
    <t>河野由佳</t>
  </si>
  <si>
    <t>寺田　夏実</t>
  </si>
  <si>
    <t>井口　のぞみ</t>
  </si>
  <si>
    <t>比嘉　奏子</t>
  </si>
  <si>
    <t>田中　美奈</t>
  </si>
  <si>
    <t>河野　沙希</t>
  </si>
  <si>
    <t>東　英里奈</t>
  </si>
  <si>
    <t>市来　　茜</t>
  </si>
  <si>
    <t>長友　鈴菜</t>
  </si>
  <si>
    <t>鈴吉　香純</t>
  </si>
  <si>
    <t>芳野　舞子</t>
  </si>
  <si>
    <t>押川　沙希</t>
  </si>
  <si>
    <t>日髙　汐理</t>
  </si>
  <si>
    <t>梅木　七虹</t>
  </si>
  <si>
    <t>平原　明惟</t>
  </si>
  <si>
    <t>南井上　寧々</t>
  </si>
  <si>
    <t>川崎　梨奈</t>
  </si>
  <si>
    <t>野口　万里奈</t>
  </si>
  <si>
    <t>今村　知沙</t>
  </si>
  <si>
    <t>吉嶺　明夏</t>
  </si>
  <si>
    <t>末吉　萌華</t>
  </si>
  <si>
    <t>鎌田京香</t>
  </si>
  <si>
    <t>冨田美咲</t>
  </si>
  <si>
    <t>日髙瑠璃佳</t>
  </si>
  <si>
    <t>寺田優香</t>
  </si>
  <si>
    <t>井上美里</t>
  </si>
  <si>
    <t>山中くるみ</t>
  </si>
  <si>
    <t>緒方美月</t>
  </si>
  <si>
    <t>押川由紀</t>
  </si>
  <si>
    <t>伊東香</t>
  </si>
  <si>
    <t>黒木詩織</t>
  </si>
  <si>
    <t>小野　美里</t>
  </si>
  <si>
    <t>済陽　彩花</t>
  </si>
  <si>
    <t>藤崎　友佳子</t>
  </si>
  <si>
    <t>紙屋　友恵</t>
  </si>
  <si>
    <t>平井　瑠璃佳</t>
  </si>
  <si>
    <t>平原　加奈</t>
  </si>
  <si>
    <t>平原　佳代</t>
  </si>
  <si>
    <t>馬場　加奈子</t>
  </si>
  <si>
    <t>ベルチャー　杏小莉</t>
  </si>
  <si>
    <t>池田　明里</t>
  </si>
  <si>
    <t>末吉　穂乃香</t>
  </si>
  <si>
    <t>西芦谷　寿花</t>
  </si>
  <si>
    <t>中山　真花</t>
  </si>
  <si>
    <t>末吉　梨夏</t>
  </si>
  <si>
    <t>中村　佑羽</t>
  </si>
  <si>
    <t>豊島　里沙</t>
  </si>
  <si>
    <t>吉村　真夕</t>
  </si>
  <si>
    <t>福永　希梨花</t>
  </si>
  <si>
    <t>奥松　由梨</t>
  </si>
  <si>
    <t>籾木　歩美</t>
  </si>
  <si>
    <t>中村　夢</t>
  </si>
  <si>
    <t>南里　綾香</t>
  </si>
  <si>
    <t>新坂　なつき</t>
  </si>
  <si>
    <t>広見　こすも</t>
  </si>
  <si>
    <t>串間　由衣</t>
  </si>
  <si>
    <t>松田　明与</t>
  </si>
  <si>
    <t>忠谷　凪紗</t>
  </si>
  <si>
    <t>林田　恭子</t>
  </si>
  <si>
    <t>新名　沙也佳</t>
  </si>
  <si>
    <t>橋口　詩乃</t>
  </si>
  <si>
    <t>宮川　桃佳</t>
  </si>
  <si>
    <t>黒木　かれん</t>
  </si>
  <si>
    <t>井上　美波</t>
  </si>
  <si>
    <t>井戸川　茉結</t>
  </si>
  <si>
    <t>島田　沙和子</t>
  </si>
  <si>
    <t>猪野　ひより</t>
  </si>
  <si>
    <t>黒木　日菜子</t>
  </si>
  <si>
    <t>上村　杏子</t>
  </si>
  <si>
    <t>甲斐　南那</t>
  </si>
  <si>
    <t>男子Ｅ</t>
  </si>
  <si>
    <t>女子Ｅ</t>
  </si>
  <si>
    <t>男子Ｇシングルス</t>
  </si>
  <si>
    <t>女子Ｇシングルス</t>
  </si>
  <si>
    <t>男子Ｆシングルス</t>
  </si>
  <si>
    <t>女子Ｆシングルス</t>
  </si>
  <si>
    <t>男子</t>
  </si>
  <si>
    <t>女子</t>
  </si>
  <si>
    <t>渡辺　俊介</t>
  </si>
  <si>
    <t>チームミリオン</t>
  </si>
  <si>
    <t>ルネサンス</t>
  </si>
  <si>
    <t>シーガイアＪｒ.</t>
  </si>
  <si>
    <t>ルネサンス</t>
  </si>
  <si>
    <t>チームミリオン</t>
  </si>
  <si>
    <t>ロイヤルＪｒ</t>
  </si>
  <si>
    <t>男子Ｇ</t>
  </si>
  <si>
    <t>女子Ｇ</t>
  </si>
  <si>
    <t>女子Ｅー１</t>
  </si>
  <si>
    <t>女子Ｅー２</t>
  </si>
  <si>
    <t>ｈ</t>
  </si>
  <si>
    <t>I</t>
  </si>
  <si>
    <t>J</t>
  </si>
  <si>
    <t>K</t>
  </si>
  <si>
    <t>L</t>
  </si>
  <si>
    <t>M</t>
  </si>
  <si>
    <t>N</t>
  </si>
  <si>
    <t>a</t>
  </si>
  <si>
    <t>所　属</t>
  </si>
  <si>
    <t>b</t>
  </si>
  <si>
    <t>所属</t>
  </si>
  <si>
    <t>男子Ｅ-1</t>
  </si>
  <si>
    <t>男子E－2</t>
  </si>
  <si>
    <t>5月24日（土）</t>
  </si>
  <si>
    <t>5月25日（日）</t>
  </si>
  <si>
    <t>男子Ｆ-1</t>
  </si>
  <si>
    <t>男子Ｆ-２</t>
  </si>
  <si>
    <t>所　属</t>
  </si>
  <si>
    <t>所　属</t>
  </si>
  <si>
    <t>c</t>
  </si>
  <si>
    <t>d</t>
  </si>
  <si>
    <t>e</t>
  </si>
  <si>
    <t>女子Ｆ-1</t>
  </si>
  <si>
    <t>i</t>
  </si>
  <si>
    <t>j</t>
  </si>
  <si>
    <t>所属</t>
  </si>
  <si>
    <t>女子Ｆ-2</t>
  </si>
  <si>
    <t>ジュニアリーグ第1戦  2008/5/24-25  生目の杜運動公園</t>
  </si>
  <si>
    <t>仮ドローで名前・所属に誤字・訂正等がございましたら、恐れ入りますが印刷の都合上、5月20日(火)１２：００までに、下記へご連絡ください。</t>
  </si>
  <si>
    <t>人数</t>
  </si>
  <si>
    <t>i</t>
  </si>
  <si>
    <t>k</t>
  </si>
  <si>
    <t>l</t>
  </si>
  <si>
    <t>m</t>
  </si>
  <si>
    <t>n</t>
  </si>
  <si>
    <t>o</t>
  </si>
  <si>
    <t>p</t>
  </si>
  <si>
    <t>決勝</t>
  </si>
  <si>
    <t>高垣　遼也</t>
  </si>
  <si>
    <t>リザーブJR</t>
  </si>
  <si>
    <t>郡　風花</t>
  </si>
  <si>
    <t>清武Jr</t>
  </si>
  <si>
    <t>2008ジュニアリーグ　第1戦　EFG申し込み　　　５月２4日（土）　２5日（日・予備日）</t>
  </si>
  <si>
    <t>試合順３人：①１－２②勝者－３③残り試合　/　４人：①１－２②３ー４③１ー４④２－３</t>
  </si>
  <si>
    <t>７月５日予定のABCDクラスの仮ドローは後日発表します。</t>
  </si>
  <si>
    <t>A</t>
  </si>
  <si>
    <t>チームミリオン</t>
  </si>
  <si>
    <t>チームミリオン</t>
  </si>
  <si>
    <t>チームミリオン</t>
  </si>
  <si>
    <t>B</t>
  </si>
  <si>
    <t>シーガイアＪｒ.</t>
  </si>
  <si>
    <t>シーガイアＪｒ.</t>
  </si>
  <si>
    <t>シーガイアＪｒ.</t>
  </si>
  <si>
    <t>シーガイアＪｒ.</t>
  </si>
  <si>
    <t>ライジングサンＨＪＣ</t>
  </si>
  <si>
    <t>ライジングサンＨＪＣ</t>
  </si>
  <si>
    <t>ライジングサンＨＪＣ</t>
  </si>
  <si>
    <t>西村　大誠</t>
  </si>
  <si>
    <t>ライジングサンＨＪＣ</t>
  </si>
  <si>
    <t>B</t>
  </si>
  <si>
    <t>リザーブＪｒ</t>
  </si>
  <si>
    <t>チームミリオン</t>
  </si>
  <si>
    <t>C</t>
  </si>
  <si>
    <t>C</t>
  </si>
  <si>
    <t>チームミリオン</t>
  </si>
  <si>
    <t>ライジングサンＨＪＣ</t>
  </si>
  <si>
    <t>ロイヤルＪｒ</t>
  </si>
  <si>
    <t>ロイヤルＪｒ</t>
  </si>
  <si>
    <t>リザーブＪｒ</t>
  </si>
  <si>
    <t>リザーブＪｒ</t>
  </si>
  <si>
    <t>D</t>
  </si>
  <si>
    <t>リザーブＪｒ</t>
  </si>
  <si>
    <t>D</t>
  </si>
  <si>
    <t>チームミリオン</t>
  </si>
  <si>
    <t>ライジングサンＨＪＣ</t>
  </si>
  <si>
    <t>ライジングサンＨＪＣ</t>
  </si>
  <si>
    <t>松尾　彩美</t>
  </si>
  <si>
    <t>シーガイアＪｒ.</t>
  </si>
  <si>
    <t>ライジングサンＨＪＣ</t>
  </si>
  <si>
    <t>ライジングサンＨＪＣ</t>
  </si>
  <si>
    <t>リザーブＪｒ</t>
  </si>
  <si>
    <t>シーガイアＪｒ.</t>
  </si>
  <si>
    <t>シーガイアＪｒ.</t>
  </si>
  <si>
    <t>ロイヤルＪｒ</t>
  </si>
  <si>
    <t>サザンフィールド</t>
  </si>
  <si>
    <t>サザンフィールド</t>
  </si>
  <si>
    <t>シーガイアＪｒ.</t>
  </si>
  <si>
    <t>種目</t>
  </si>
  <si>
    <r>
      <t>N</t>
    </r>
    <r>
      <rPr>
        <sz val="11"/>
        <rFont val="ＭＳ Ｐゴシック"/>
        <family val="0"/>
      </rPr>
      <t>0</t>
    </r>
  </si>
  <si>
    <t>☆</t>
  </si>
  <si>
    <t>①②、③④</t>
  </si>
  <si>
    <t>①⑤、②③</t>
  </si>
  <si>
    <t>④⑤、①③</t>
  </si>
  <si>
    <t>②④、③⑤</t>
  </si>
  <si>
    <t>①④、②⑤</t>
  </si>
  <si>
    <t>順番</t>
  </si>
  <si>
    <t>休み</t>
  </si>
  <si>
    <t>⑤</t>
  </si>
  <si>
    <t>④</t>
  </si>
  <si>
    <t>②</t>
  </si>
  <si>
    <t>①</t>
  </si>
  <si>
    <t>③</t>
  </si>
  <si>
    <t>決勝リーグ</t>
  </si>
  <si>
    <t>試合方法 全て１セットマッチ（6-6　ﾀｲﾌﾞﾚｰｸ）＊デュースあり　但し男子Ｇはノーアドバンテージ</t>
  </si>
  <si>
    <t>渡辺　俊介</t>
  </si>
  <si>
    <t>丸山晶弘</t>
  </si>
  <si>
    <t>高鍋西中</t>
  </si>
  <si>
    <t>上野朝稔</t>
  </si>
  <si>
    <t>安藤  龍二</t>
  </si>
  <si>
    <t>安藤  翔</t>
  </si>
  <si>
    <t>wc</t>
  </si>
  <si>
    <t>ワイルドカード</t>
  </si>
  <si>
    <t>本村　拓</t>
  </si>
  <si>
    <t>蓑毛　周平</t>
  </si>
  <si>
    <t>深水　天翔</t>
  </si>
  <si>
    <t>相田敬亮</t>
  </si>
  <si>
    <t>中村光八</t>
  </si>
  <si>
    <t>井口　のぞみ</t>
  </si>
  <si>
    <t>馬場　加奈子</t>
  </si>
  <si>
    <t>吉嶺　明夏</t>
  </si>
  <si>
    <t>平原　佳代</t>
  </si>
  <si>
    <t>比嘉　奏子</t>
  </si>
  <si>
    <t>東　英里奈</t>
  </si>
  <si>
    <t>寺田優香</t>
  </si>
  <si>
    <t>馬場加奈子</t>
  </si>
  <si>
    <t>市来　　茜</t>
  </si>
  <si>
    <t>前田　美優</t>
  </si>
  <si>
    <t>芳野　舞子</t>
  </si>
  <si>
    <t>田村　眞衣華</t>
  </si>
  <si>
    <t>田中　美奈</t>
  </si>
  <si>
    <t>井上美里</t>
  </si>
  <si>
    <t>黒木詩織</t>
  </si>
  <si>
    <t>wo</t>
  </si>
  <si>
    <t>石黒　雄介</t>
  </si>
  <si>
    <t>デン　正希</t>
  </si>
  <si>
    <t>山本　草太</t>
  </si>
  <si>
    <t>ベルチャー　柊瑛</t>
  </si>
  <si>
    <t>井上　竜一</t>
  </si>
  <si>
    <t>本田　　優</t>
  </si>
  <si>
    <t>高垣　遼也</t>
  </si>
  <si>
    <t>道本　亮平</t>
  </si>
  <si>
    <t>福永　希梨花</t>
  </si>
  <si>
    <t>南里　綾香</t>
  </si>
  <si>
    <t>井上　華奈</t>
  </si>
  <si>
    <t>ベルチャー　杏小莉</t>
  </si>
  <si>
    <t>豊島　里沙</t>
  </si>
  <si>
    <t>中村　佑羽</t>
  </si>
  <si>
    <t>野口　智可</t>
  </si>
  <si>
    <t>松田　明与</t>
  </si>
  <si>
    <t>広見　こすも</t>
  </si>
  <si>
    <t>w</t>
  </si>
  <si>
    <t>o</t>
  </si>
  <si>
    <t>３位</t>
  </si>
  <si>
    <t>ルネサンス</t>
  </si>
  <si>
    <t>三財中</t>
  </si>
  <si>
    <t>生目台中</t>
  </si>
  <si>
    <t>ロイヤルＪｒ</t>
  </si>
  <si>
    <t>飛江田Ｊｒ</t>
  </si>
  <si>
    <t>シーガイアＪｒ.</t>
  </si>
  <si>
    <t>リザーブＪｒ</t>
  </si>
  <si>
    <t>イワキリＪｒ</t>
  </si>
  <si>
    <t>魚住　竜司</t>
  </si>
  <si>
    <t>日南TCジュニア</t>
  </si>
  <si>
    <t>新富Ｊｒ</t>
  </si>
  <si>
    <t>前原　舞乃</t>
  </si>
  <si>
    <t>甲斐　南那</t>
  </si>
  <si>
    <t>相田 敬亮</t>
  </si>
  <si>
    <t>福永希梨花</t>
  </si>
  <si>
    <t>馬場加奈子</t>
  </si>
  <si>
    <t>須志田 怜</t>
  </si>
  <si>
    <t>井口のぞみ</t>
  </si>
  <si>
    <t>猪野ひより</t>
  </si>
  <si>
    <t>チーム    ミリオン</t>
  </si>
  <si>
    <t>チーム    ファイナル</t>
  </si>
  <si>
    <t xml:space="preserve"> 5月24日（土）16面　25日(日)12面　生目の杜運動公園テニスコート　</t>
  </si>
  <si>
    <t xml:space="preserve"> 〔期日・会場〕</t>
  </si>
  <si>
    <t>宮崎県　ジュニアリーグ２００８　第１戦</t>
  </si>
  <si>
    <t>広見こすも</t>
  </si>
  <si>
    <t>伊藤　夢華</t>
  </si>
  <si>
    <t>クラス</t>
  </si>
  <si>
    <t>Ｅ</t>
  </si>
  <si>
    <t>Ｆ</t>
  </si>
  <si>
    <t>Ｇ</t>
  </si>
  <si>
    <t>Ｅ</t>
  </si>
  <si>
    <t>Ｆ</t>
  </si>
  <si>
    <t>Ｇ</t>
  </si>
  <si>
    <r>
      <t>４位</t>
    </r>
    <r>
      <rPr>
        <sz val="11"/>
        <rFont val="ＭＳ Ｐゴシック"/>
        <family val="0"/>
      </rPr>
      <t>　　　　大野　航平</t>
    </r>
  </si>
  <si>
    <r>
      <t>３位</t>
    </r>
    <r>
      <rPr>
        <sz val="11"/>
        <rFont val="ＭＳ Ｐゴシック"/>
        <family val="0"/>
      </rPr>
      <t>　　　　谷川　佑希</t>
    </r>
  </si>
  <si>
    <t>伊藤　夢華</t>
  </si>
  <si>
    <t>氏名</t>
  </si>
  <si>
    <t>１上野朝稔</t>
  </si>
  <si>
    <t>１１外山　直樹</t>
  </si>
  <si>
    <t>８安藤  龍二</t>
  </si>
  <si>
    <t>１５松原俊亮</t>
  </si>
  <si>
    <t>１７山下創一郎</t>
  </si>
  <si>
    <t>１９篠原盛太郎</t>
  </si>
  <si>
    <t>２４安藤  翔</t>
  </si>
  <si>
    <t>９丸山晶弘</t>
  </si>
  <si>
    <t>７デン　正希</t>
  </si>
  <si>
    <t>１１ベルチャー　柊瑛</t>
  </si>
  <si>
    <t>２０本田　　優</t>
  </si>
  <si>
    <t>２５道本　亮平</t>
  </si>
  <si>
    <t>４南里　綾香</t>
  </si>
  <si>
    <t>１３豊島　里沙</t>
  </si>
  <si>
    <t>２３野口　智可</t>
  </si>
  <si>
    <t>２８松田　明与</t>
  </si>
  <si>
    <t>２８松田　明与</t>
  </si>
  <si>
    <t>宮崎県　ジュニアリーグ２００８　第１戦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</si>
</sst>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6"/>
      <name val="ＭＳ Ｐ明朝"/>
      <family val="1"/>
    </font>
    <font>
      <sz val="11"/>
      <name val="HGSｺﾞｼｯｸM"/>
      <family val="3"/>
    </font>
    <font>
      <sz val="20"/>
      <name val="ＭＳ Ｐゴシック"/>
      <family val="3"/>
    </font>
    <font>
      <sz val="12"/>
      <name val="ＪＳ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ＪＳ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 style="thick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 style="thin"/>
      <right/>
      <top/>
      <bottom/>
    </border>
    <border diagonalDown="1">
      <left/>
      <right style="thin"/>
      <top style="thin"/>
      <bottom style="thin"/>
      <diagonal style="thin"/>
    </border>
    <border diagonalDown="1">
      <left style="double"/>
      <right/>
      <top style="thin"/>
      <bottom style="thin"/>
      <diagonal style="thin"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/>
      <right>
        <color indexed="63"/>
      </right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ck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double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 diagonalDown="1">
      <left style="double"/>
      <right/>
      <top>
        <color indexed="63"/>
      </top>
      <bottom style="thin"/>
      <diagonal style="thin"/>
    </border>
    <border diagonalDown="1">
      <left/>
      <right/>
      <top>
        <color indexed="63"/>
      </top>
      <bottom style="thin"/>
      <diagonal style="thin"/>
    </border>
    <border diagonalDown="1">
      <left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77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3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40" fillId="0" borderId="5" applyNumberFormat="0" applyFill="0" applyAlignment="0" applyProtection="0"/>
    <xf numFmtId="0" fontId="41" fillId="3" borderId="0" applyNumberFormat="0" applyBorder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3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18" fillId="0" borderId="0">
      <alignment/>
      <protection/>
    </xf>
    <xf numFmtId="0" fontId="51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quotePrefix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 quotePrefix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7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shrinkToFit="1"/>
    </xf>
    <xf numFmtId="0" fontId="0" fillId="0" borderId="27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0" fillId="0" borderId="0" xfId="72" applyFont="1">
      <alignment/>
      <protection/>
    </xf>
    <xf numFmtId="0" fontId="9" fillId="0" borderId="0" xfId="72" applyFont="1">
      <alignment/>
      <protection/>
    </xf>
    <xf numFmtId="0" fontId="0" fillId="0" borderId="0" xfId="72">
      <alignment/>
      <protection/>
    </xf>
    <xf numFmtId="0" fontId="20" fillId="0" borderId="0" xfId="72" applyFont="1" applyAlignment="1">
      <alignment horizontal="center"/>
      <protection/>
    </xf>
    <xf numFmtId="0" fontId="0" fillId="0" borderId="0" xfId="72" applyBorder="1">
      <alignment/>
      <protection/>
    </xf>
    <xf numFmtId="0" fontId="19" fillId="0" borderId="14" xfId="76" applyFont="1" applyBorder="1">
      <alignment/>
      <protection/>
    </xf>
    <xf numFmtId="0" fontId="7" fillId="0" borderId="0" xfId="72" applyFont="1" applyAlignment="1">
      <alignment vertical="center"/>
      <protection/>
    </xf>
    <xf numFmtId="0" fontId="22" fillId="0" borderId="0" xfId="72" applyFont="1" applyBorder="1" applyAlignment="1">
      <alignment horizontal="left" vertical="center"/>
      <protection/>
    </xf>
    <xf numFmtId="0" fontId="23" fillId="0" borderId="0" xfId="72" applyFont="1" applyBorder="1" applyAlignment="1">
      <alignment horizontal="center" vertical="center"/>
      <protection/>
    </xf>
    <xf numFmtId="0" fontId="23" fillId="0" borderId="0" xfId="72" applyFont="1" applyBorder="1" applyAlignment="1">
      <alignment horizontal="center"/>
      <protection/>
    </xf>
    <xf numFmtId="0" fontId="19" fillId="0" borderId="0" xfId="76">
      <alignment/>
      <protection/>
    </xf>
    <xf numFmtId="0" fontId="20" fillId="0" borderId="0" xfId="72" applyFont="1" applyAlignment="1">
      <alignment/>
      <protection/>
    </xf>
    <xf numFmtId="0" fontId="25" fillId="0" borderId="0" xfId="72" applyFont="1">
      <alignment/>
      <protection/>
    </xf>
    <xf numFmtId="0" fontId="24" fillId="0" borderId="0" xfId="72" applyFont="1" applyBorder="1" applyAlignment="1">
      <alignment horizontal="left"/>
      <protection/>
    </xf>
    <xf numFmtId="0" fontId="26" fillId="0" borderId="28" xfId="72" applyFont="1" applyBorder="1" applyAlignment="1">
      <alignment horizontal="center" vertical="center"/>
      <protection/>
    </xf>
    <xf numFmtId="0" fontId="19" fillId="0" borderId="0" xfId="76" applyFont="1">
      <alignment/>
      <protection/>
    </xf>
    <xf numFmtId="0" fontId="26" fillId="0" borderId="0" xfId="72" applyFont="1" applyBorder="1" applyAlignment="1">
      <alignment horizontal="center" vertical="center"/>
      <protection/>
    </xf>
    <xf numFmtId="0" fontId="23" fillId="0" borderId="0" xfId="72" applyFont="1" applyBorder="1" applyAlignment="1">
      <alignment horizontal="left" vertical="center" wrapText="1"/>
      <protection/>
    </xf>
    <xf numFmtId="49" fontId="25" fillId="0" borderId="0" xfId="72" applyNumberFormat="1" applyFont="1" applyBorder="1" applyAlignment="1">
      <alignment horizontal="right"/>
      <protection/>
    </xf>
    <xf numFmtId="49" fontId="28" fillId="0" borderId="0" xfId="72" applyNumberFormat="1" applyFont="1" applyBorder="1" applyAlignment="1">
      <alignment horizontal="right" vertical="center"/>
      <protection/>
    </xf>
    <xf numFmtId="0" fontId="0" fillId="0" borderId="0" xfId="72" applyAlignment="1">
      <alignment/>
      <protection/>
    </xf>
    <xf numFmtId="49" fontId="25" fillId="0" borderId="0" xfId="72" applyNumberFormat="1" applyFont="1" applyBorder="1" applyAlignment="1">
      <alignment horizontal="right" vertical="center"/>
      <protection/>
    </xf>
    <xf numFmtId="0" fontId="25" fillId="0" borderId="0" xfId="72" applyFont="1" applyBorder="1" applyAlignment="1">
      <alignment horizontal="left"/>
      <protection/>
    </xf>
    <xf numFmtId="49" fontId="0" fillId="0" borderId="0" xfId="72" applyNumberFormat="1" applyAlignment="1">
      <alignment horizontal="right"/>
      <protection/>
    </xf>
    <xf numFmtId="0" fontId="0" fillId="0" borderId="0" xfId="72" applyAlignment="1">
      <alignment horizontal="right"/>
      <protection/>
    </xf>
    <xf numFmtId="0" fontId="23" fillId="0" borderId="29" xfId="72" applyFont="1" applyBorder="1" applyAlignment="1">
      <alignment horizontal="left" vertical="center"/>
      <protection/>
    </xf>
    <xf numFmtId="0" fontId="23" fillId="0" borderId="30" xfId="72" applyFont="1" applyBorder="1" applyAlignment="1">
      <alignment horizontal="left" vertical="center"/>
      <protection/>
    </xf>
    <xf numFmtId="0" fontId="23" fillId="0" borderId="31" xfId="72" applyFont="1" applyBorder="1" applyAlignment="1">
      <alignment horizontal="left" vertical="center" wrapText="1"/>
      <protection/>
    </xf>
    <xf numFmtId="0" fontId="19" fillId="0" borderId="0" xfId="76" applyFont="1" applyFill="1" applyBorder="1">
      <alignment/>
      <protection/>
    </xf>
    <xf numFmtId="0" fontId="19" fillId="0" borderId="0" xfId="76" applyFont="1" applyFill="1" applyBorder="1" applyAlignment="1">
      <alignment horizontal="left"/>
      <protection/>
    </xf>
    <xf numFmtId="0" fontId="19" fillId="0" borderId="0" xfId="76" applyFill="1" applyBorder="1">
      <alignment/>
      <protection/>
    </xf>
    <xf numFmtId="20" fontId="19" fillId="0" borderId="0" xfId="76" applyNumberFormat="1" applyFill="1" applyBorder="1">
      <alignment/>
      <protection/>
    </xf>
    <xf numFmtId="20" fontId="19" fillId="0" borderId="0" xfId="76" applyNumberFormat="1" applyFont="1" applyFill="1" applyBorder="1">
      <alignment/>
      <protection/>
    </xf>
    <xf numFmtId="0" fontId="19" fillId="0" borderId="15" xfId="76" applyFont="1" applyBorder="1" applyAlignment="1">
      <alignment horizontal="center" vertical="center" shrinkToFit="1"/>
      <protection/>
    </xf>
    <xf numFmtId="0" fontId="10" fillId="0" borderId="15" xfId="72" applyFont="1" applyBorder="1" applyAlignment="1">
      <alignment horizontal="center" vertical="center" shrinkToFit="1"/>
      <protection/>
    </xf>
    <xf numFmtId="0" fontId="19" fillId="0" borderId="15" xfId="76" applyFont="1" applyBorder="1" applyAlignment="1">
      <alignment horizontal="center" vertical="center" wrapText="1" shrinkToFit="1"/>
      <protection/>
    </xf>
    <xf numFmtId="0" fontId="19" fillId="0" borderId="0" xfId="71" applyFont="1" applyFill="1" applyAlignment="1">
      <alignment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71" applyFill="1" applyAlignment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21" xfId="73" applyFont="1" applyBorder="1" applyAlignment="1">
      <alignment horizontal="center" vertical="center" shrinkToFit="1"/>
      <protection/>
    </xf>
    <xf numFmtId="0" fontId="0" fillId="0" borderId="15" xfId="73" applyFont="1" applyBorder="1" applyAlignment="1">
      <alignment horizontal="center" vertical="center" shrinkToFit="1"/>
      <protection/>
    </xf>
    <xf numFmtId="0" fontId="31" fillId="0" borderId="21" xfId="73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0" fillId="0" borderId="0" xfId="73" applyFont="1" applyBorder="1" applyAlignment="1">
      <alignment horizontal="left" vertical="center" shrinkToFit="1"/>
      <protection/>
    </xf>
    <xf numFmtId="0" fontId="0" fillId="0" borderId="0" xfId="73" applyFont="1" applyBorder="1" applyAlignment="1">
      <alignment horizontal="center" vertical="center" shrinkToFit="1"/>
      <protection/>
    </xf>
    <xf numFmtId="20" fontId="0" fillId="0" borderId="0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7" fillId="0" borderId="15" xfId="74" applyFont="1" applyFill="1" applyBorder="1" applyAlignment="1">
      <alignment horizontal="center" vertical="center" wrapText="1"/>
      <protection/>
    </xf>
    <xf numFmtId="0" fontId="7" fillId="0" borderId="15" xfId="74" applyFont="1" applyFill="1" applyBorder="1" applyAlignment="1">
      <alignment horizontal="center" vertical="center"/>
      <protection/>
    </xf>
    <xf numFmtId="0" fontId="33" fillId="0" borderId="15" xfId="74" applyFont="1" applyFill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0" fontId="7" fillId="0" borderId="15" xfId="74" applyFont="1" applyFill="1" applyBorder="1">
      <alignment/>
      <protection/>
    </xf>
    <xf numFmtId="0" fontId="7" fillId="0" borderId="23" xfId="74" applyFont="1" applyFill="1" applyBorder="1" applyAlignment="1">
      <alignment horizontal="center" vertical="center" wrapText="1"/>
      <protection/>
    </xf>
    <xf numFmtId="0" fontId="7" fillId="0" borderId="15" xfId="73" applyFont="1" applyBorder="1" applyAlignment="1">
      <alignment horizontal="left" vertical="center" shrinkToFit="1"/>
      <protection/>
    </xf>
    <xf numFmtId="0" fontId="7" fillId="0" borderId="13" xfId="73" applyFont="1" applyBorder="1" applyAlignment="1">
      <alignment horizontal="left" vertical="center" shrinkToFit="1"/>
      <protection/>
    </xf>
    <xf numFmtId="0" fontId="7" fillId="0" borderId="15" xfId="73" applyFont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0" fontId="7" fillId="0" borderId="15" xfId="70" applyFont="1" applyFill="1" applyBorder="1" applyAlignment="1">
      <alignment horizontal="center" vertical="center"/>
      <protection/>
    </xf>
    <xf numFmtId="0" fontId="7" fillId="0" borderId="15" xfId="70" applyFont="1" applyFill="1" applyBorder="1" applyAlignment="1">
      <alignment horizontal="center" vertical="center" wrapText="1"/>
      <protection/>
    </xf>
    <xf numFmtId="0" fontId="7" fillId="0" borderId="32" xfId="74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10" fillId="0" borderId="33" xfId="72" applyFont="1" applyBorder="1" applyAlignment="1">
      <alignment horizontal="center" vertical="center" shrinkToFit="1"/>
      <protection/>
    </xf>
    <xf numFmtId="0" fontId="10" fillId="3" borderId="15" xfId="72" applyFont="1" applyFill="1" applyBorder="1" applyAlignment="1">
      <alignment horizontal="center" vertical="center" shrinkToFit="1"/>
      <protection/>
    </xf>
    <xf numFmtId="0" fontId="10" fillId="21" borderId="15" xfId="72" applyFont="1" applyFill="1" applyBorder="1" applyAlignment="1">
      <alignment horizontal="center" vertical="center" shrinkToFit="1"/>
      <protection/>
    </xf>
    <xf numFmtId="0" fontId="19" fillId="24" borderId="15" xfId="76" applyFont="1" applyFill="1" applyBorder="1" applyAlignment="1">
      <alignment horizontal="center" vertical="center" shrinkToFit="1"/>
      <protection/>
    </xf>
    <xf numFmtId="0" fontId="19" fillId="3" borderId="15" xfId="76" applyFont="1" applyFill="1" applyBorder="1" applyAlignment="1">
      <alignment horizontal="center" vertical="center" shrinkToFit="1"/>
      <protection/>
    </xf>
    <xf numFmtId="0" fontId="19" fillId="0" borderId="15" xfId="76" applyFont="1" applyFill="1" applyBorder="1" applyAlignment="1">
      <alignment horizontal="center" vertical="center" shrinkToFit="1"/>
      <protection/>
    </xf>
    <xf numFmtId="20" fontId="19" fillId="0" borderId="15" xfId="76" applyNumberFormat="1" applyFont="1" applyFill="1" applyBorder="1" applyAlignment="1">
      <alignment horizontal="center" vertical="center" shrinkToFit="1"/>
      <protection/>
    </xf>
    <xf numFmtId="0" fontId="19" fillId="21" borderId="15" xfId="76" applyFont="1" applyFill="1" applyBorder="1" applyAlignment="1">
      <alignment horizontal="center" vertical="center" shrinkToFit="1"/>
      <protection/>
    </xf>
    <xf numFmtId="0" fontId="19" fillId="7" borderId="15" xfId="76" applyFont="1" applyFill="1" applyBorder="1" applyAlignment="1">
      <alignment horizontal="center" vertical="center" shrinkToFit="1"/>
      <protection/>
    </xf>
    <xf numFmtId="0" fontId="0" fillId="25" borderId="21" xfId="73" applyFont="1" applyFill="1" applyBorder="1" applyAlignment="1">
      <alignment horizontal="center" vertical="center" shrinkToFit="1"/>
      <protection/>
    </xf>
    <xf numFmtId="0" fontId="0" fillId="25" borderId="15" xfId="73" applyFont="1" applyFill="1" applyBorder="1" applyAlignment="1">
      <alignment horizontal="center" vertical="center" shrinkToFit="1"/>
      <protection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5" xfId="7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5" xfId="75" applyFont="1" applyBorder="1" applyAlignment="1" applyProtection="1">
      <alignment horizontal="left" vertical="center" shrinkToFit="1"/>
      <protection locked="0"/>
    </xf>
    <xf numFmtId="0" fontId="0" fillId="0" borderId="15" xfId="74" applyFont="1" applyFill="1" applyBorder="1" applyAlignment="1">
      <alignment horizontal="center" vertical="center"/>
      <protection/>
    </xf>
    <xf numFmtId="0" fontId="0" fillId="0" borderId="15" xfId="75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15" xfId="74" applyFont="1" applyFill="1" applyBorder="1" applyAlignment="1">
      <alignment horizontal="center" vertical="center"/>
      <protection/>
    </xf>
    <xf numFmtId="0" fontId="0" fillId="0" borderId="15" xfId="74" applyFont="1" applyFill="1" applyBorder="1" applyAlignment="1">
      <alignment horizontal="left" vertical="center" shrinkToFit="1"/>
      <protection/>
    </xf>
    <xf numFmtId="0" fontId="0" fillId="0" borderId="15" xfId="74" applyFont="1" applyFill="1" applyBorder="1" applyAlignment="1">
      <alignment horizontal="center" vertical="center" shrinkToFit="1"/>
      <protection/>
    </xf>
    <xf numFmtId="0" fontId="52" fillId="0" borderId="15" xfId="74" applyFont="1" applyFill="1" applyBorder="1" applyAlignment="1">
      <alignment horizontal="center" vertical="center"/>
      <protection/>
    </xf>
    <xf numFmtId="0" fontId="0" fillId="0" borderId="15" xfId="74" applyFont="1" applyBorder="1" applyAlignment="1">
      <alignment horizontal="center" vertical="center"/>
      <protection/>
    </xf>
    <xf numFmtId="0" fontId="0" fillId="0" borderId="15" xfId="75" applyFont="1" applyFill="1" applyBorder="1" applyAlignment="1" applyProtection="1">
      <alignment horizontal="left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74" applyFont="1" applyBorder="1" applyAlignment="1">
      <alignment horizontal="center" vertical="center" shrinkToFit="1"/>
      <protection/>
    </xf>
    <xf numFmtId="0" fontId="0" fillId="0" borderId="0" xfId="0" applyFont="1" applyAlignment="1">
      <alignment shrinkToFit="1"/>
    </xf>
    <xf numFmtId="0" fontId="0" fillId="0" borderId="15" xfId="70" applyFont="1" applyFill="1" applyBorder="1" applyAlignment="1">
      <alignment horizontal="left" vertical="center" shrinkToFit="1"/>
      <protection/>
    </xf>
    <xf numFmtId="0" fontId="0" fillId="0" borderId="15" xfId="70" applyFont="1" applyBorder="1" applyAlignment="1">
      <alignment horizontal="left" vertical="center" shrinkToFit="1"/>
      <protection/>
    </xf>
    <xf numFmtId="0" fontId="0" fillId="0" borderId="15" xfId="74" applyFont="1" applyBorder="1" applyAlignment="1">
      <alignment horizontal="left" vertical="center" shrinkToFit="1"/>
      <protection/>
    </xf>
    <xf numFmtId="0" fontId="52" fillId="0" borderId="15" xfId="74" applyFont="1" applyFill="1" applyBorder="1" applyAlignment="1">
      <alignment horizontal="left" vertical="center" shrinkToFit="1"/>
      <protection/>
    </xf>
    <xf numFmtId="0" fontId="52" fillId="0" borderId="15" xfId="74" applyFont="1" applyFill="1" applyBorder="1" applyAlignment="1">
      <alignment horizontal="left" shrinkToFit="1"/>
      <protection/>
    </xf>
    <xf numFmtId="0" fontId="0" fillId="0" borderId="15" xfId="74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52" fillId="0" borderId="15" xfId="70" applyFont="1" applyFill="1" applyBorder="1" applyAlignment="1">
      <alignment horizontal="left" vertical="center" shrinkToFit="1"/>
      <protection/>
    </xf>
    <xf numFmtId="0" fontId="52" fillId="0" borderId="15" xfId="75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5" xfId="0" applyFill="1" applyBorder="1" applyAlignment="1">
      <alignment horizontal="center" shrinkToFi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6" xfId="0" applyFont="1" applyBorder="1" applyAlignment="1">
      <alignment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32" fillId="0" borderId="0" xfId="0" applyFont="1" applyAlignment="1">
      <alignment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7" fillId="0" borderId="15" xfId="76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58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 shrinkToFit="1"/>
    </xf>
    <xf numFmtId="0" fontId="7" fillId="0" borderId="15" xfId="70" applyFont="1" applyFill="1" applyBorder="1" applyAlignment="1">
      <alignment horizontal="left" vertical="center"/>
      <protection/>
    </xf>
    <xf numFmtId="0" fontId="33" fillId="0" borderId="15" xfId="70" applyFont="1" applyFill="1" applyBorder="1" applyAlignment="1">
      <alignment horizontal="left" vertical="center"/>
      <protection/>
    </xf>
    <xf numFmtId="0" fontId="7" fillId="0" borderId="15" xfId="75" applyFont="1" applyFill="1" applyBorder="1" applyAlignment="1" applyProtection="1">
      <alignment horizontal="left" vertical="center" shrinkToFit="1"/>
      <protection locked="0"/>
    </xf>
    <xf numFmtId="0" fontId="7" fillId="0" borderId="15" xfId="74" applyFont="1" applyFill="1" applyBorder="1" applyAlignment="1">
      <alignment horizontal="left" vertical="center"/>
      <protection/>
    </xf>
    <xf numFmtId="0" fontId="34" fillId="0" borderId="15" xfId="74" applyFont="1" applyFill="1" applyBorder="1" applyAlignment="1">
      <alignment horizontal="left" vertical="center"/>
      <protection/>
    </xf>
    <xf numFmtId="0" fontId="7" fillId="0" borderId="21" xfId="75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/>
    </xf>
    <xf numFmtId="0" fontId="7" fillId="0" borderId="13" xfId="74" applyFont="1" applyFill="1" applyBorder="1" applyAlignment="1">
      <alignment horizontal="left" vertical="center"/>
      <protection/>
    </xf>
    <xf numFmtId="0" fontId="33" fillId="0" borderId="15" xfId="74" applyFont="1" applyFill="1" applyBorder="1" applyAlignment="1">
      <alignment horizontal="left" vertical="center"/>
      <protection/>
    </xf>
    <xf numFmtId="0" fontId="7" fillId="0" borderId="13" xfId="70" applyFont="1" applyFill="1" applyBorder="1" applyAlignment="1">
      <alignment horizontal="left" vertical="center"/>
      <protection/>
    </xf>
    <xf numFmtId="14" fontId="0" fillId="0" borderId="0" xfId="0" applyNumberFormat="1" applyFill="1" applyAlignment="1">
      <alignment horizontal="left" shrinkToFit="1"/>
    </xf>
    <xf numFmtId="0" fontId="7" fillId="0" borderId="24" xfId="75" applyFont="1" applyFill="1" applyBorder="1" applyAlignment="1" applyProtection="1">
      <alignment horizontal="left" vertical="center" shrinkToFit="1"/>
      <protection locked="0"/>
    </xf>
    <xf numFmtId="0" fontId="33" fillId="0" borderId="15" xfId="74" applyFont="1" applyFill="1" applyBorder="1" applyAlignment="1">
      <alignment horizontal="left"/>
      <protection/>
    </xf>
    <xf numFmtId="0" fontId="7" fillId="0" borderId="21" xfId="74" applyFont="1" applyFill="1" applyBorder="1" applyAlignment="1">
      <alignment horizontal="left" vertical="center"/>
      <protection/>
    </xf>
    <xf numFmtId="0" fontId="7" fillId="0" borderId="24" xfId="74" applyFont="1" applyFill="1" applyBorder="1" applyAlignment="1">
      <alignment horizontal="left" vertical="center"/>
      <protection/>
    </xf>
    <xf numFmtId="0" fontId="7" fillId="0" borderId="32" xfId="74" applyFont="1" applyFill="1" applyBorder="1" applyAlignment="1">
      <alignment horizontal="left" vertical="center"/>
      <protection/>
    </xf>
    <xf numFmtId="0" fontId="33" fillId="0" borderId="13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left" vertical="center"/>
      <protection/>
    </xf>
    <xf numFmtId="0" fontId="7" fillId="0" borderId="12" xfId="74" applyFont="1" applyFill="1" applyBorder="1" applyAlignment="1">
      <alignment horizontal="left" vertical="center"/>
      <protection/>
    </xf>
    <xf numFmtId="0" fontId="7" fillId="0" borderId="63" xfId="74" applyFont="1" applyFill="1" applyBorder="1" applyAlignment="1">
      <alignment horizontal="left" vertical="center"/>
      <protection/>
    </xf>
    <xf numFmtId="0" fontId="0" fillId="0" borderId="15" xfId="74" applyFont="1" applyBorder="1" applyAlignment="1">
      <alignment vertical="center" shrinkToFit="1"/>
      <protection/>
    </xf>
    <xf numFmtId="0" fontId="0" fillId="0" borderId="15" xfId="74" applyFon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52" fillId="0" borderId="15" xfId="74" applyFont="1" applyFill="1" applyBorder="1" applyAlignment="1">
      <alignment vertical="center" shrinkToFit="1"/>
      <protection/>
    </xf>
    <xf numFmtId="0" fontId="0" fillId="0" borderId="15" xfId="74" applyFon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56" fillId="0" borderId="41" xfId="76" applyFont="1" applyFill="1" applyBorder="1" applyAlignment="1">
      <alignment horizontal="center" vertical="center" shrinkToFit="1"/>
      <protection/>
    </xf>
    <xf numFmtId="0" fontId="56" fillId="0" borderId="42" xfId="76" applyFont="1" applyFill="1" applyBorder="1" applyAlignment="1">
      <alignment horizontal="center" vertical="center" shrinkToFit="1"/>
      <protection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19" fillId="0" borderId="0" xfId="76" applyBorder="1">
      <alignment/>
      <protection/>
    </xf>
    <xf numFmtId="0" fontId="19" fillId="0" borderId="15" xfId="76" applyFont="1" applyBorder="1" applyAlignment="1">
      <alignment horizontal="center" vertical="center" shrinkToFit="1"/>
      <protection/>
    </xf>
    <xf numFmtId="0" fontId="24" fillId="0" borderId="0" xfId="72" applyFont="1" applyFill="1" applyAlignment="1">
      <alignment horizontal="left"/>
      <protection/>
    </xf>
    <xf numFmtId="0" fontId="43" fillId="0" borderId="0" xfId="72" applyFont="1" applyAlignment="1">
      <alignment horizontal="center"/>
      <protection/>
    </xf>
    <xf numFmtId="0" fontId="3" fillId="0" borderId="15" xfId="0" applyFont="1" applyFill="1" applyBorder="1" applyAlignment="1">
      <alignment horizontal="center" vertical="center" shrinkToFit="1"/>
    </xf>
    <xf numFmtId="0" fontId="56" fillId="0" borderId="37" xfId="76" applyFont="1" applyFill="1" applyBorder="1" applyAlignment="1">
      <alignment horizontal="center" vertical="center" shrinkToFit="1"/>
      <protection/>
    </xf>
    <xf numFmtId="0" fontId="56" fillId="0" borderId="38" xfId="76" applyFont="1" applyFill="1" applyBorder="1" applyAlignment="1">
      <alignment horizontal="center" vertical="center" shrinkToFit="1"/>
      <protection/>
    </xf>
    <xf numFmtId="0" fontId="23" fillId="0" borderId="28" xfId="72" applyFont="1" applyBorder="1" applyAlignment="1">
      <alignment horizontal="left" vertical="center" wrapText="1"/>
      <protection/>
    </xf>
    <xf numFmtId="0" fontId="7" fillId="0" borderId="0" xfId="72" applyFont="1" applyAlignment="1">
      <alignment vertical="center"/>
      <protection/>
    </xf>
    <xf numFmtId="0" fontId="6" fillId="0" borderId="0" xfId="0" applyFont="1" applyAlignment="1">
      <alignment shrinkToFit="1"/>
    </xf>
    <xf numFmtId="49" fontId="29" fillId="0" borderId="64" xfId="72" applyNumberFormat="1" applyFont="1" applyBorder="1" applyAlignment="1">
      <alignment horizontal="left" wrapText="1" shrinkToFit="1"/>
      <protection/>
    </xf>
    <xf numFmtId="49" fontId="27" fillId="0" borderId="65" xfId="72" applyNumberFormat="1" applyFont="1" applyBorder="1" applyAlignment="1">
      <alignment horizontal="left" vertical="center" wrapText="1"/>
      <protection/>
    </xf>
    <xf numFmtId="49" fontId="27" fillId="0" borderId="66" xfId="72" applyNumberFormat="1" applyFont="1" applyBorder="1" applyAlignment="1">
      <alignment horizontal="left" vertical="center" wrapText="1"/>
      <protection/>
    </xf>
    <xf numFmtId="49" fontId="27" fillId="0" borderId="67" xfId="72" applyNumberFormat="1" applyFont="1" applyBorder="1" applyAlignment="1">
      <alignment horizontal="left" vertical="center" wrapText="1"/>
      <protection/>
    </xf>
    <xf numFmtId="0" fontId="20" fillId="0" borderId="0" xfId="72" applyFont="1" applyAlignment="1">
      <alignment horizontal="left"/>
      <protection/>
    </xf>
    <xf numFmtId="0" fontId="0" fillId="0" borderId="0" xfId="72" applyFont="1">
      <alignment/>
      <protection/>
    </xf>
    <xf numFmtId="0" fontId="24" fillId="0" borderId="0" xfId="72" applyFont="1" applyAlignment="1">
      <alignment horizontal="left"/>
      <protection/>
    </xf>
    <xf numFmtId="0" fontId="26" fillId="0" borderId="28" xfId="72" applyFont="1" applyBorder="1" applyAlignment="1">
      <alignment horizontal="left" vertical="center" wrapText="1"/>
      <protection/>
    </xf>
    <xf numFmtId="0" fontId="9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7" fillId="0" borderId="0" xfId="72" applyFont="1" applyAlignment="1">
      <alignment vertical="center" wrapText="1"/>
      <protection/>
    </xf>
    <xf numFmtId="0" fontId="20" fillId="0" borderId="0" xfId="72" applyFont="1" applyAlignment="1">
      <alignment horizontal="center"/>
      <protection/>
    </xf>
    <xf numFmtId="0" fontId="19" fillId="0" borderId="0" xfId="76" applyFont="1" applyBorder="1">
      <alignment/>
      <protection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NumberFormat="1" applyFill="1" applyBorder="1" applyAlignment="1">
      <alignment horizontal="center" vertical="center" shrinkToFit="1"/>
    </xf>
    <xf numFmtId="0" fontId="0" fillId="0" borderId="51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74" xfId="0" applyNumberForma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2" xfId="0" applyNumberForma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0" fontId="0" fillId="0" borderId="36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ジュニアリーグ③仮ドロー" xfId="71"/>
    <cellStyle name="標準_ジュニアリーグ第3戦　2月10日11日　集合時間・仮ドロー" xfId="72"/>
    <cellStyle name="標準_県ジュニアテニストーナメント要項" xfId="73"/>
    <cellStyle name="標準_県ジュニアテニストーナメント要項 2" xfId="74"/>
    <cellStyle name="標準_県個登録98(一般)" xfId="75"/>
    <cellStyle name="標準_参加人数　試合数" xfId="76"/>
    <cellStyle name="Followed Hyperlink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8"/>
  <sheetViews>
    <sheetView zoomScaleSheetLayoutView="100" zoomScalePageLayoutView="0" workbookViewId="0" topLeftCell="A3">
      <selection activeCell="A5" sqref="A5:I5"/>
    </sheetView>
  </sheetViews>
  <sheetFormatPr defaultColWidth="9.00390625" defaultRowHeight="13.5"/>
  <cols>
    <col min="1" max="1" width="3.625" style="95" customWidth="1"/>
    <col min="2" max="2" width="14.00390625" style="95" customWidth="1"/>
    <col min="3" max="3" width="8.375" style="95" customWidth="1"/>
    <col min="4" max="4" width="5.75390625" style="95" bestFit="1" customWidth="1"/>
    <col min="5" max="5" width="9.75390625" style="95" bestFit="1" customWidth="1"/>
    <col min="6" max="6" width="22.50390625" style="95" customWidth="1"/>
    <col min="7" max="7" width="9.75390625" style="95" bestFit="1" customWidth="1"/>
    <col min="8" max="8" width="24.125" style="95" bestFit="1" customWidth="1"/>
    <col min="9" max="9" width="2.875" style="95" customWidth="1"/>
    <col min="10" max="16384" width="9.00390625" style="95" customWidth="1"/>
  </cols>
  <sheetData>
    <row r="2" spans="1:9" ht="13.5">
      <c r="A2" s="415"/>
      <c r="B2" s="415"/>
      <c r="C2" s="415"/>
      <c r="D2" s="415"/>
      <c r="E2" s="415"/>
      <c r="F2" s="415"/>
      <c r="G2" s="415"/>
      <c r="H2" s="415"/>
      <c r="I2" s="415"/>
    </row>
    <row r="3" spans="1:9" ht="13.5">
      <c r="A3" s="415"/>
      <c r="B3" s="415"/>
      <c r="C3" s="415"/>
      <c r="D3" s="415"/>
      <c r="E3" s="415"/>
      <c r="F3" s="415"/>
      <c r="G3" s="415"/>
      <c r="H3" s="415"/>
      <c r="I3" s="415"/>
    </row>
    <row r="4" spans="1:9" ht="14.25">
      <c r="A4" s="417"/>
      <c r="B4" s="417"/>
      <c r="C4" s="417"/>
      <c r="D4" s="417"/>
      <c r="E4" s="417"/>
      <c r="F4" s="417"/>
      <c r="G4" s="417"/>
      <c r="H4" s="417"/>
      <c r="I4" s="417"/>
    </row>
    <row r="5" spans="1:9" ht="22.5" customHeight="1">
      <c r="A5" s="416" t="s">
        <v>553</v>
      </c>
      <c r="B5" s="416"/>
      <c r="C5" s="416"/>
      <c r="D5" s="416"/>
      <c r="E5" s="416"/>
      <c r="F5" s="416"/>
      <c r="G5" s="416"/>
      <c r="H5" s="416"/>
      <c r="I5" s="416"/>
    </row>
    <row r="6" spans="1:9" ht="22.5" customHeight="1">
      <c r="A6" s="416"/>
      <c r="B6" s="416"/>
      <c r="C6" s="416"/>
      <c r="D6" s="416"/>
      <c r="E6" s="416"/>
      <c r="F6" s="416"/>
      <c r="G6" s="416"/>
      <c r="H6" s="416"/>
      <c r="I6" s="416"/>
    </row>
    <row r="7" spans="1:16" ht="15" customHeight="1">
      <c r="A7" s="411" t="s">
        <v>552</v>
      </c>
      <c r="B7" s="411"/>
      <c r="C7" s="411"/>
      <c r="D7" s="100"/>
      <c r="E7" s="399"/>
      <c r="F7" s="399"/>
      <c r="G7" s="399"/>
      <c r="H7" s="412"/>
      <c r="I7" s="412"/>
      <c r="O7" s="103"/>
      <c r="P7" s="103"/>
    </row>
    <row r="8" spans="2:16" s="93" customFormat="1" ht="17.25" customHeight="1">
      <c r="B8" s="413" t="s">
        <v>551</v>
      </c>
      <c r="C8" s="413"/>
      <c r="D8" s="413"/>
      <c r="E8" s="413"/>
      <c r="F8" s="413"/>
      <c r="G8" s="413"/>
      <c r="H8" s="413"/>
      <c r="I8" s="413"/>
      <c r="O8" s="103"/>
      <c r="P8" s="103"/>
    </row>
    <row r="9" spans="1:9" ht="27.75" customHeight="1">
      <c r="A9" s="400" t="s">
        <v>421</v>
      </c>
      <c r="B9" s="400"/>
      <c r="C9" s="400"/>
      <c r="D9" s="400"/>
      <c r="E9" s="400"/>
      <c r="F9" s="400"/>
      <c r="G9" s="400"/>
      <c r="H9" s="400"/>
      <c r="I9" s="400"/>
    </row>
    <row r="10" spans="1:9" ht="13.5" customHeight="1">
      <c r="A10" s="418" t="s">
        <v>2</v>
      </c>
      <c r="B10" s="418"/>
      <c r="C10" s="418"/>
      <c r="D10" s="97"/>
      <c r="E10" s="97"/>
      <c r="F10" s="97"/>
      <c r="G10" s="97"/>
      <c r="H10" s="97"/>
      <c r="I10" s="97"/>
    </row>
    <row r="11" spans="1:9" ht="15.75" customHeight="1">
      <c r="A11" s="96"/>
      <c r="C11" s="98"/>
      <c r="D11" s="419" t="s">
        <v>34</v>
      </c>
      <c r="E11" s="397"/>
      <c r="F11" s="397"/>
      <c r="G11" s="397"/>
      <c r="H11" s="397"/>
      <c r="I11" s="397"/>
    </row>
    <row r="12" spans="1:12" ht="29.25" customHeight="1">
      <c r="A12" s="96"/>
      <c r="B12" s="398" t="s">
        <v>32</v>
      </c>
      <c r="C12" s="398"/>
      <c r="D12" s="128" t="s">
        <v>406</v>
      </c>
      <c r="E12" s="126" t="s">
        <v>31</v>
      </c>
      <c r="F12" s="127" t="s">
        <v>390</v>
      </c>
      <c r="G12" s="126" t="s">
        <v>31</v>
      </c>
      <c r="H12" s="127" t="s">
        <v>391</v>
      </c>
      <c r="I12" s="99"/>
      <c r="L12" s="99"/>
    </row>
    <row r="13" spans="1:12" ht="33.75" customHeight="1">
      <c r="A13" s="96"/>
      <c r="B13" s="170" t="s">
        <v>364</v>
      </c>
      <c r="C13" s="171" t="s">
        <v>200</v>
      </c>
      <c r="D13" s="172">
        <v>48</v>
      </c>
      <c r="E13" s="167"/>
      <c r="F13" s="167"/>
      <c r="G13" s="173">
        <v>0.375</v>
      </c>
      <c r="H13" s="168" t="s">
        <v>105</v>
      </c>
      <c r="I13" s="99"/>
      <c r="L13" s="99"/>
    </row>
    <row r="14" spans="1:12" ht="33.75" customHeight="1">
      <c r="A14" s="96"/>
      <c r="B14" s="170" t="s">
        <v>364</v>
      </c>
      <c r="C14" s="174" t="s">
        <v>235</v>
      </c>
      <c r="D14" s="172">
        <v>26</v>
      </c>
      <c r="E14" s="173">
        <v>0.375</v>
      </c>
      <c r="F14" s="169" t="s">
        <v>105</v>
      </c>
      <c r="G14" s="173">
        <v>0.375</v>
      </c>
      <c r="H14" s="127" t="s">
        <v>106</v>
      </c>
      <c r="I14" s="99"/>
      <c r="L14" s="99"/>
    </row>
    <row r="15" spans="1:12" ht="33.75" customHeight="1">
      <c r="A15" s="96"/>
      <c r="B15" s="170" t="s">
        <v>364</v>
      </c>
      <c r="C15" s="174" t="s">
        <v>251</v>
      </c>
      <c r="D15" s="172">
        <v>5</v>
      </c>
      <c r="E15" s="173">
        <v>0.4583333333333333</v>
      </c>
      <c r="F15" s="169" t="s">
        <v>479</v>
      </c>
      <c r="G15" s="173">
        <v>0.375</v>
      </c>
      <c r="H15" s="127" t="s">
        <v>106</v>
      </c>
      <c r="I15" s="99"/>
      <c r="L15" s="99"/>
    </row>
    <row r="16" spans="1:12" ht="33.75" customHeight="1">
      <c r="A16" s="96"/>
      <c r="B16" s="175" t="s">
        <v>365</v>
      </c>
      <c r="C16" s="171" t="s">
        <v>200</v>
      </c>
      <c r="D16" s="172">
        <v>42</v>
      </c>
      <c r="E16" s="167"/>
      <c r="F16" s="167"/>
      <c r="G16" s="173">
        <v>0.375</v>
      </c>
      <c r="H16" s="168" t="s">
        <v>105</v>
      </c>
      <c r="I16" s="99"/>
      <c r="L16" s="99"/>
    </row>
    <row r="17" spans="1:12" ht="33.75" customHeight="1">
      <c r="A17" s="96"/>
      <c r="B17" s="175" t="s">
        <v>365</v>
      </c>
      <c r="C17" s="174" t="s">
        <v>235</v>
      </c>
      <c r="D17" s="172">
        <v>30</v>
      </c>
      <c r="E17" s="173">
        <v>0.375</v>
      </c>
      <c r="F17" s="169" t="s">
        <v>105</v>
      </c>
      <c r="G17" s="173">
        <v>0.375</v>
      </c>
      <c r="H17" s="127" t="s">
        <v>106</v>
      </c>
      <c r="L17" s="99"/>
    </row>
    <row r="18" spans="1:12" ht="33.75" customHeight="1">
      <c r="A18" s="96"/>
      <c r="B18" s="175" t="s">
        <v>365</v>
      </c>
      <c r="C18" s="174" t="s">
        <v>251</v>
      </c>
      <c r="D18" s="172">
        <v>7</v>
      </c>
      <c r="E18" s="173">
        <v>0.4583333333333333</v>
      </c>
      <c r="F18" s="169" t="s">
        <v>105</v>
      </c>
      <c r="G18" s="173">
        <v>0.375</v>
      </c>
      <c r="H18" s="127" t="s">
        <v>106</v>
      </c>
      <c r="L18" s="99"/>
    </row>
    <row r="19" spans="1:12" ht="15.75" customHeight="1">
      <c r="A19" s="96"/>
      <c r="B19" s="121"/>
      <c r="C19" s="122"/>
      <c r="D19" s="123"/>
      <c r="E19" s="124"/>
      <c r="F19" s="97"/>
      <c r="G19" s="125"/>
      <c r="I19" s="99"/>
      <c r="L19" s="99"/>
    </row>
    <row r="20" spans="2:16" ht="18.75" customHeight="1">
      <c r="B20" s="100"/>
      <c r="C20" s="100"/>
      <c r="D20" s="100"/>
      <c r="E20" s="100"/>
      <c r="F20" s="101"/>
      <c r="G20" s="101"/>
      <c r="I20" s="102"/>
      <c r="O20" s="103"/>
      <c r="P20" s="103"/>
    </row>
    <row r="21" spans="1:16" ht="15.75" customHeight="1">
      <c r="A21" s="104" t="s">
        <v>3</v>
      </c>
      <c r="B21" s="104"/>
      <c r="C21" s="104"/>
      <c r="D21" s="105"/>
      <c r="E21" s="105"/>
      <c r="F21" s="105"/>
      <c r="G21" s="105"/>
      <c r="H21" s="105"/>
      <c r="I21" s="106" t="s">
        <v>4</v>
      </c>
      <c r="O21" s="103"/>
      <c r="P21" s="103"/>
    </row>
    <row r="22" spans="1:16" ht="14.25">
      <c r="A22" s="107">
        <v>1</v>
      </c>
      <c r="B22" s="404" t="s">
        <v>5</v>
      </c>
      <c r="C22" s="404"/>
      <c r="D22" s="404"/>
      <c r="E22" s="404"/>
      <c r="F22" s="404"/>
      <c r="G22" s="404"/>
      <c r="H22" s="404"/>
      <c r="I22" s="404"/>
      <c r="O22" s="103"/>
      <c r="P22" s="103"/>
    </row>
    <row r="23" spans="1:16" s="94" customFormat="1" ht="29.25" customHeight="1">
      <c r="A23" s="107">
        <v>2</v>
      </c>
      <c r="B23" s="414" t="s">
        <v>480</v>
      </c>
      <c r="C23" s="414"/>
      <c r="D23" s="414"/>
      <c r="E23" s="414"/>
      <c r="F23" s="414"/>
      <c r="G23" s="414"/>
      <c r="H23" s="414"/>
      <c r="I23" s="414"/>
      <c r="O23" s="103"/>
      <c r="P23" s="103"/>
    </row>
    <row r="24" spans="1:16" s="94" customFormat="1" ht="14.25">
      <c r="A24" s="107">
        <v>3</v>
      </c>
      <c r="B24" s="404" t="s">
        <v>6</v>
      </c>
      <c r="C24" s="404"/>
      <c r="D24" s="404"/>
      <c r="E24" s="404"/>
      <c r="F24" s="404"/>
      <c r="G24" s="404"/>
      <c r="H24" s="404"/>
      <c r="I24" s="404"/>
      <c r="O24" s="103"/>
      <c r="P24" s="103"/>
    </row>
    <row r="25" spans="1:16" s="94" customFormat="1" ht="14.25">
      <c r="A25" s="107">
        <v>4</v>
      </c>
      <c r="B25" s="404" t="s">
        <v>7</v>
      </c>
      <c r="C25" s="404"/>
      <c r="D25" s="404"/>
      <c r="E25" s="404"/>
      <c r="F25" s="404"/>
      <c r="G25" s="404"/>
      <c r="H25" s="404"/>
      <c r="I25" s="404"/>
      <c r="J25" s="103"/>
      <c r="K25" s="108"/>
      <c r="L25" s="103"/>
      <c r="M25" s="103"/>
      <c r="N25" s="103"/>
      <c r="O25" s="103"/>
      <c r="P25" s="103"/>
    </row>
    <row r="26" spans="1:16" s="94" customFormat="1" ht="14.25">
      <c r="A26" s="107">
        <v>5</v>
      </c>
      <c r="B26" s="404" t="s">
        <v>8</v>
      </c>
      <c r="C26" s="404"/>
      <c r="D26" s="404"/>
      <c r="E26" s="404"/>
      <c r="F26" s="404"/>
      <c r="G26" s="404"/>
      <c r="H26" s="404"/>
      <c r="I26" s="404"/>
      <c r="O26" s="103"/>
      <c r="P26" s="103"/>
    </row>
    <row r="27" spans="1:16" s="94" customFormat="1" ht="14.25">
      <c r="A27" s="107">
        <v>6</v>
      </c>
      <c r="B27" s="118" t="s">
        <v>25</v>
      </c>
      <c r="C27" s="119"/>
      <c r="D27" s="119"/>
      <c r="E27" s="119"/>
      <c r="F27" s="119"/>
      <c r="G27" s="119"/>
      <c r="H27" s="119"/>
      <c r="I27" s="120"/>
      <c r="O27" s="103"/>
      <c r="P27" s="103"/>
    </row>
    <row r="28" spans="1:16" s="94" customFormat="1" ht="14.25">
      <c r="A28" s="107"/>
      <c r="B28" s="118" t="s">
        <v>26</v>
      </c>
      <c r="C28" s="119"/>
      <c r="D28" s="119"/>
      <c r="E28" s="119"/>
      <c r="F28" s="119"/>
      <c r="G28" s="119"/>
      <c r="H28" s="119"/>
      <c r="I28" s="120"/>
      <c r="O28" s="103"/>
      <c r="P28" s="103"/>
    </row>
    <row r="29" spans="1:16" s="94" customFormat="1" ht="14.25">
      <c r="A29" s="107"/>
      <c r="B29" s="118" t="s">
        <v>27</v>
      </c>
      <c r="C29" s="119"/>
      <c r="D29" s="119"/>
      <c r="E29" s="119"/>
      <c r="F29" s="119"/>
      <c r="G29" s="119"/>
      <c r="H29" s="119"/>
      <c r="I29" s="120"/>
      <c r="O29" s="103"/>
      <c r="P29" s="103"/>
    </row>
    <row r="30" spans="1:16" s="94" customFormat="1" ht="14.25">
      <c r="A30" s="107"/>
      <c r="B30" s="118" t="s">
        <v>30</v>
      </c>
      <c r="C30" s="119"/>
      <c r="D30" s="119"/>
      <c r="E30" s="119"/>
      <c r="F30" s="119"/>
      <c r="G30" s="119"/>
      <c r="H30" s="119"/>
      <c r="I30" s="120"/>
      <c r="O30" s="103"/>
      <c r="P30" s="103"/>
    </row>
    <row r="31" spans="1:16" s="94" customFormat="1" ht="14.25">
      <c r="A31" s="107"/>
      <c r="B31" s="118" t="s">
        <v>28</v>
      </c>
      <c r="C31" s="119"/>
      <c r="D31" s="119"/>
      <c r="E31" s="119"/>
      <c r="F31" s="119"/>
      <c r="G31" s="119"/>
      <c r="H31" s="119"/>
      <c r="I31" s="120"/>
      <c r="O31" s="103"/>
      <c r="P31" s="103"/>
    </row>
    <row r="32" spans="1:16" s="94" customFormat="1" ht="14.25">
      <c r="A32" s="107"/>
      <c r="B32" s="118" t="s">
        <v>29</v>
      </c>
      <c r="C32" s="119"/>
      <c r="D32" s="119"/>
      <c r="E32" s="119"/>
      <c r="F32" s="119"/>
      <c r="G32" s="119"/>
      <c r="H32" s="119"/>
      <c r="I32" s="120"/>
      <c r="O32" s="103"/>
      <c r="P32" s="103"/>
    </row>
    <row r="33" spans="1:16" s="94" customFormat="1" ht="28.5" customHeight="1">
      <c r="A33" s="107">
        <v>7</v>
      </c>
      <c r="B33" s="404" t="s">
        <v>9</v>
      </c>
      <c r="C33" s="404"/>
      <c r="D33" s="404"/>
      <c r="E33" s="404"/>
      <c r="F33" s="404"/>
      <c r="G33" s="404"/>
      <c r="H33" s="404"/>
      <c r="I33" s="404"/>
      <c r="O33" s="103"/>
      <c r="P33" s="103"/>
    </row>
    <row r="34" spans="1:16" s="94" customFormat="1" ht="14.25">
      <c r="A34" s="107">
        <v>8</v>
      </c>
      <c r="B34" s="404" t="s">
        <v>10</v>
      </c>
      <c r="C34" s="404"/>
      <c r="D34" s="404"/>
      <c r="E34" s="404"/>
      <c r="F34" s="404"/>
      <c r="G34" s="404"/>
      <c r="H34" s="404"/>
      <c r="I34" s="404"/>
      <c r="J34" s="95"/>
      <c r="K34" s="95"/>
      <c r="L34" s="95"/>
      <c r="M34" s="95"/>
      <c r="N34" s="95"/>
      <c r="O34" s="103"/>
      <c r="P34" s="103"/>
    </row>
    <row r="35" spans="1:16" s="94" customFormat="1" ht="15" thickBot="1">
      <c r="A35" s="109"/>
      <c r="B35" s="110"/>
      <c r="C35" s="110"/>
      <c r="D35" s="110"/>
      <c r="E35" s="110"/>
      <c r="F35" s="110"/>
      <c r="G35" s="110"/>
      <c r="H35" s="110"/>
      <c r="I35" s="110"/>
      <c r="J35" s="95"/>
      <c r="K35" s="95"/>
      <c r="L35" s="95"/>
      <c r="M35" s="95"/>
      <c r="N35" s="95"/>
      <c r="O35" s="103"/>
      <c r="P35" s="103"/>
    </row>
    <row r="36" spans="1:9" ht="68.25" customHeight="1" thickBot="1">
      <c r="A36" s="111"/>
      <c r="B36" s="408" t="s">
        <v>11</v>
      </c>
      <c r="C36" s="409"/>
      <c r="D36" s="409"/>
      <c r="E36" s="409"/>
      <c r="F36" s="409"/>
      <c r="G36" s="409"/>
      <c r="H36" s="409"/>
      <c r="I36" s="410"/>
    </row>
    <row r="37" spans="1:17" ht="45.75" customHeight="1">
      <c r="A37" s="112" t="s">
        <v>12</v>
      </c>
      <c r="B37" s="407" t="s">
        <v>405</v>
      </c>
      <c r="C37" s="407"/>
      <c r="D37" s="407"/>
      <c r="E37" s="407"/>
      <c r="F37" s="407"/>
      <c r="G37" s="407"/>
      <c r="H37" s="407"/>
      <c r="I37" s="407"/>
      <c r="J37" s="99"/>
      <c r="K37" s="99"/>
      <c r="L37" s="99"/>
      <c r="M37" s="99"/>
      <c r="N37" s="99"/>
      <c r="O37" s="113"/>
      <c r="P37" s="113"/>
      <c r="Q37" s="113"/>
    </row>
    <row r="38" spans="1:17" ht="14.25">
      <c r="A38" s="114"/>
      <c r="B38" s="405" t="s">
        <v>107</v>
      </c>
      <c r="C38" s="405"/>
      <c r="D38" s="405"/>
      <c r="E38" s="405"/>
      <c r="F38" s="405"/>
      <c r="G38" s="405"/>
      <c r="H38" s="405"/>
      <c r="I38" s="405"/>
      <c r="J38" s="99"/>
      <c r="K38" s="99"/>
      <c r="L38" s="99"/>
      <c r="M38" s="99"/>
      <c r="N38" s="99"/>
      <c r="O38" s="113"/>
      <c r="P38" s="113"/>
      <c r="Q38" s="113"/>
    </row>
    <row r="39" spans="1:9" ht="18.75" customHeight="1">
      <c r="A39" s="111"/>
      <c r="B39" s="406" t="s">
        <v>33</v>
      </c>
      <c r="C39" s="406"/>
      <c r="D39" s="406"/>
      <c r="E39" s="406"/>
      <c r="F39" s="406"/>
      <c r="G39" s="406"/>
      <c r="H39" s="406"/>
      <c r="I39" s="406"/>
    </row>
    <row r="40" spans="1:9" ht="18.75">
      <c r="A40" s="111"/>
      <c r="B40" s="13"/>
      <c r="C40" s="115"/>
      <c r="D40" s="115"/>
      <c r="E40" s="115"/>
      <c r="F40" s="115"/>
      <c r="G40" s="115"/>
      <c r="H40" s="115"/>
      <c r="I40" s="115"/>
    </row>
    <row r="41" spans="1:9" ht="18.75">
      <c r="A41" s="111"/>
      <c r="B41" s="13"/>
      <c r="C41" s="115"/>
      <c r="D41" s="115"/>
      <c r="E41" s="115"/>
      <c r="F41" s="115"/>
      <c r="G41" s="115"/>
      <c r="H41" s="115"/>
      <c r="I41" s="115"/>
    </row>
    <row r="42" spans="1:9" ht="13.5">
      <c r="A42" s="111"/>
      <c r="B42" s="115"/>
      <c r="C42" s="115"/>
      <c r="D42" s="115"/>
      <c r="E42" s="115"/>
      <c r="F42" s="115"/>
      <c r="G42" s="115"/>
      <c r="H42" s="115"/>
      <c r="I42" s="115"/>
    </row>
    <row r="43" spans="1:9" ht="13.5">
      <c r="A43" s="111"/>
      <c r="B43" s="115"/>
      <c r="C43" s="115"/>
      <c r="D43" s="115"/>
      <c r="E43" s="115"/>
      <c r="F43" s="115"/>
      <c r="G43" s="115"/>
      <c r="H43" s="115"/>
      <c r="I43" s="115"/>
    </row>
    <row r="44" spans="1:9" ht="13.5">
      <c r="A44" s="111"/>
      <c r="B44" s="115"/>
      <c r="C44" s="115"/>
      <c r="D44" s="115"/>
      <c r="E44" s="115"/>
      <c r="F44" s="115"/>
      <c r="G44" s="115"/>
      <c r="H44" s="115"/>
      <c r="I44" s="115"/>
    </row>
    <row r="45" spans="1:9" ht="13.5">
      <c r="A45" s="111"/>
      <c r="B45" s="115"/>
      <c r="C45" s="115"/>
      <c r="D45" s="115"/>
      <c r="E45" s="115"/>
      <c r="F45" s="115"/>
      <c r="G45" s="115"/>
      <c r="H45" s="115"/>
      <c r="I45" s="115"/>
    </row>
    <row r="46" ht="13.5">
      <c r="A46" s="116"/>
    </row>
    <row r="47" ht="13.5">
      <c r="A47" s="116"/>
    </row>
    <row r="48" ht="13.5">
      <c r="A48" s="116"/>
    </row>
    <row r="49" ht="13.5">
      <c r="A49" s="116"/>
    </row>
    <row r="50" ht="13.5">
      <c r="A50" s="116"/>
    </row>
    <row r="51" ht="13.5">
      <c r="A51" s="116"/>
    </row>
    <row r="52" ht="13.5">
      <c r="A52" s="116"/>
    </row>
    <row r="53" ht="13.5">
      <c r="A53" s="116"/>
    </row>
    <row r="54" ht="13.5">
      <c r="A54" s="116"/>
    </row>
    <row r="55" ht="13.5">
      <c r="A55" s="116"/>
    </row>
    <row r="56" ht="13.5">
      <c r="A56" s="116"/>
    </row>
    <row r="57" ht="13.5">
      <c r="A57" s="116"/>
    </row>
    <row r="58" ht="13.5">
      <c r="A58" s="116"/>
    </row>
    <row r="59" ht="13.5">
      <c r="A59" s="116"/>
    </row>
    <row r="60" ht="13.5">
      <c r="A60" s="116"/>
    </row>
    <row r="61" ht="13.5">
      <c r="A61" s="116"/>
    </row>
    <row r="62" ht="13.5">
      <c r="A62" s="116"/>
    </row>
    <row r="63" ht="13.5">
      <c r="A63" s="116"/>
    </row>
    <row r="64" ht="13.5">
      <c r="A64" s="116"/>
    </row>
    <row r="65" ht="13.5">
      <c r="A65" s="116"/>
    </row>
    <row r="66" ht="13.5">
      <c r="A66" s="116"/>
    </row>
    <row r="67" ht="13.5">
      <c r="A67" s="116"/>
    </row>
    <row r="68" ht="13.5">
      <c r="A68" s="116"/>
    </row>
    <row r="69" ht="13.5">
      <c r="A69" s="116"/>
    </row>
    <row r="70" ht="13.5">
      <c r="A70" s="116"/>
    </row>
    <row r="71" ht="13.5">
      <c r="A71" s="116"/>
    </row>
    <row r="72" ht="13.5">
      <c r="A72" s="116"/>
    </row>
    <row r="73" ht="13.5">
      <c r="A73" s="116"/>
    </row>
    <row r="74" ht="13.5">
      <c r="A74" s="116"/>
    </row>
    <row r="75" ht="13.5">
      <c r="A75" s="116"/>
    </row>
    <row r="76" ht="13.5">
      <c r="A76" s="116"/>
    </row>
    <row r="77" ht="13.5">
      <c r="A77" s="116"/>
    </row>
    <row r="78" ht="13.5">
      <c r="A78" s="116"/>
    </row>
    <row r="79" ht="13.5">
      <c r="A79" s="116"/>
    </row>
    <row r="80" ht="13.5">
      <c r="A80" s="116"/>
    </row>
    <row r="81" ht="13.5">
      <c r="A81" s="116"/>
    </row>
    <row r="82" ht="13.5">
      <c r="A82" s="116"/>
    </row>
    <row r="83" ht="13.5">
      <c r="A83" s="116"/>
    </row>
    <row r="84" ht="13.5">
      <c r="A84" s="116"/>
    </row>
    <row r="85" ht="13.5">
      <c r="A85" s="116"/>
    </row>
    <row r="86" ht="13.5">
      <c r="A86" s="116"/>
    </row>
    <row r="87" ht="13.5">
      <c r="A87" s="116"/>
    </row>
    <row r="88" ht="13.5">
      <c r="A88" s="116"/>
    </row>
    <row r="89" ht="13.5">
      <c r="A89" s="116"/>
    </row>
    <row r="90" ht="13.5">
      <c r="A90" s="116"/>
    </row>
    <row r="91" ht="13.5">
      <c r="A91" s="116"/>
    </row>
    <row r="92" ht="13.5">
      <c r="A92" s="116"/>
    </row>
    <row r="93" ht="13.5">
      <c r="A93" s="116"/>
    </row>
    <row r="94" ht="13.5">
      <c r="A94" s="116"/>
    </row>
    <row r="95" ht="13.5">
      <c r="A95" s="116"/>
    </row>
    <row r="96" ht="13.5">
      <c r="A96" s="116"/>
    </row>
    <row r="97" ht="13.5">
      <c r="A97" s="116"/>
    </row>
    <row r="98" ht="13.5">
      <c r="A98" s="116"/>
    </row>
    <row r="99" ht="13.5">
      <c r="A99" s="116"/>
    </row>
    <row r="100" ht="13.5">
      <c r="A100" s="116"/>
    </row>
    <row r="101" ht="13.5">
      <c r="A101" s="116"/>
    </row>
    <row r="102" ht="13.5">
      <c r="A102" s="116"/>
    </row>
    <row r="103" ht="13.5">
      <c r="A103" s="116"/>
    </row>
    <row r="104" ht="13.5">
      <c r="A104" s="116"/>
    </row>
    <row r="105" ht="13.5">
      <c r="A105" s="116"/>
    </row>
    <row r="106" ht="13.5">
      <c r="A106" s="116"/>
    </row>
    <row r="107" ht="13.5">
      <c r="A107" s="116"/>
    </row>
    <row r="108" ht="13.5">
      <c r="A108" s="116"/>
    </row>
    <row r="109" ht="13.5">
      <c r="A109" s="116"/>
    </row>
    <row r="110" ht="13.5">
      <c r="A110" s="116"/>
    </row>
    <row r="111" ht="13.5">
      <c r="A111" s="116"/>
    </row>
    <row r="112" ht="13.5">
      <c r="A112" s="116"/>
    </row>
    <row r="113" ht="13.5">
      <c r="A113" s="116"/>
    </row>
    <row r="114" ht="13.5">
      <c r="A114" s="116"/>
    </row>
    <row r="115" ht="13.5">
      <c r="A115" s="116"/>
    </row>
    <row r="116" ht="13.5">
      <c r="A116" s="116"/>
    </row>
    <row r="117" ht="13.5">
      <c r="A117" s="116"/>
    </row>
    <row r="118" ht="13.5">
      <c r="A118" s="116"/>
    </row>
    <row r="119" ht="13.5">
      <c r="A119" s="116"/>
    </row>
    <row r="120" ht="13.5">
      <c r="A120" s="116"/>
    </row>
    <row r="121" ht="13.5">
      <c r="A121" s="116"/>
    </row>
    <row r="122" ht="13.5">
      <c r="A122" s="116"/>
    </row>
    <row r="123" ht="13.5">
      <c r="A123" s="116"/>
    </row>
    <row r="124" ht="13.5">
      <c r="A124" s="116"/>
    </row>
    <row r="125" ht="13.5">
      <c r="A125" s="116"/>
    </row>
    <row r="126" ht="13.5">
      <c r="A126" s="116"/>
    </row>
    <row r="127" ht="13.5">
      <c r="A127" s="116"/>
    </row>
    <row r="128" ht="13.5">
      <c r="A128" s="116"/>
    </row>
    <row r="129" ht="13.5">
      <c r="A129" s="116"/>
    </row>
    <row r="130" ht="13.5">
      <c r="A130" s="116"/>
    </row>
    <row r="131" ht="13.5">
      <c r="A131" s="116"/>
    </row>
    <row r="132" ht="13.5">
      <c r="A132" s="116"/>
    </row>
    <row r="133" ht="13.5">
      <c r="A133" s="116"/>
    </row>
    <row r="134" ht="13.5">
      <c r="A134" s="116"/>
    </row>
    <row r="135" ht="13.5">
      <c r="A135" s="116"/>
    </row>
    <row r="136" ht="13.5">
      <c r="A136" s="116"/>
    </row>
    <row r="137" ht="13.5">
      <c r="A137" s="116"/>
    </row>
    <row r="138" ht="13.5">
      <c r="A138" s="116"/>
    </row>
    <row r="139" ht="13.5">
      <c r="A139" s="116"/>
    </row>
    <row r="140" ht="13.5">
      <c r="A140" s="116"/>
    </row>
    <row r="141" ht="13.5">
      <c r="A141" s="116"/>
    </row>
    <row r="142" ht="13.5">
      <c r="A142" s="117"/>
    </row>
    <row r="143" ht="13.5">
      <c r="A143" s="117"/>
    </row>
    <row r="144" ht="13.5">
      <c r="A144" s="117"/>
    </row>
    <row r="145" ht="13.5">
      <c r="A145" s="117"/>
    </row>
    <row r="146" ht="13.5">
      <c r="A146" s="117"/>
    </row>
    <row r="147" ht="13.5">
      <c r="A147" s="117"/>
    </row>
    <row r="148" ht="13.5">
      <c r="A148" s="117"/>
    </row>
    <row r="149" ht="13.5">
      <c r="A149" s="117"/>
    </row>
    <row r="150" ht="13.5">
      <c r="A150" s="117"/>
    </row>
    <row r="151" ht="13.5">
      <c r="A151" s="117"/>
    </row>
    <row r="152" ht="13.5">
      <c r="A152" s="117"/>
    </row>
    <row r="153" ht="13.5">
      <c r="A153" s="117"/>
    </row>
    <row r="154" ht="13.5">
      <c r="A154" s="117"/>
    </row>
    <row r="155" ht="13.5">
      <c r="A155" s="117"/>
    </row>
    <row r="156" ht="13.5">
      <c r="A156" s="117"/>
    </row>
    <row r="157" ht="13.5">
      <c r="A157" s="117"/>
    </row>
    <row r="158" ht="13.5">
      <c r="A158" s="117"/>
    </row>
    <row r="159" ht="13.5">
      <c r="A159" s="117"/>
    </row>
    <row r="160" ht="13.5">
      <c r="A160" s="117"/>
    </row>
    <row r="161" ht="13.5">
      <c r="A161" s="117"/>
    </row>
    <row r="162" ht="13.5">
      <c r="A162" s="117"/>
    </row>
    <row r="163" ht="13.5">
      <c r="A163" s="117"/>
    </row>
    <row r="164" ht="13.5">
      <c r="A164" s="117"/>
    </row>
    <row r="165" ht="13.5">
      <c r="A165" s="117"/>
    </row>
    <row r="166" ht="13.5">
      <c r="A166" s="117"/>
    </row>
    <row r="167" ht="13.5">
      <c r="A167" s="117"/>
    </row>
    <row r="168" ht="13.5">
      <c r="A168" s="117"/>
    </row>
  </sheetData>
  <sheetProtection/>
  <mergeCells count="24">
    <mergeCell ref="A6:I6"/>
    <mergeCell ref="B24:I24"/>
    <mergeCell ref="A10:C10"/>
    <mergeCell ref="B22:I22"/>
    <mergeCell ref="D11:I11"/>
    <mergeCell ref="B12:C12"/>
    <mergeCell ref="E7:G7"/>
    <mergeCell ref="A9:I9"/>
    <mergeCell ref="A2:I2"/>
    <mergeCell ref="A3:I3"/>
    <mergeCell ref="A5:I5"/>
    <mergeCell ref="A4:I4"/>
    <mergeCell ref="B26:I26"/>
    <mergeCell ref="B25:I25"/>
    <mergeCell ref="A7:C7"/>
    <mergeCell ref="H7:I7"/>
    <mergeCell ref="B8:I8"/>
    <mergeCell ref="B23:I23"/>
    <mergeCell ref="B33:I33"/>
    <mergeCell ref="B34:I34"/>
    <mergeCell ref="B38:I38"/>
    <mergeCell ref="B39:I39"/>
    <mergeCell ref="B37:I37"/>
    <mergeCell ref="B36:I36"/>
  </mergeCells>
  <printOptions horizontalCentered="1"/>
  <pageMargins left="0.1968503937007874" right="0.1968503937007874" top="0.47" bottom="0" header="0.45" footer="0.19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tabSelected="1" view="pageBreakPreview" zoomScale="60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5.75390625" style="333" customWidth="1"/>
    <col min="3" max="3" width="4.625" style="333" customWidth="1"/>
    <col min="4" max="7" width="10.125" style="0" customWidth="1"/>
    <col min="8" max="8" width="10.50390625" style="0" customWidth="1"/>
    <col min="9" max="9" width="10.125" style="0" customWidth="1"/>
    <col min="10" max="10" width="10.50390625" style="0" customWidth="1"/>
    <col min="11" max="11" width="10.125" style="0" customWidth="1"/>
  </cols>
  <sheetData>
    <row r="1" ht="19.5" customHeight="1">
      <c r="B1" s="332" t="s">
        <v>404</v>
      </c>
    </row>
    <row r="2" ht="37.5" customHeight="1">
      <c r="B2" s="332"/>
    </row>
    <row r="3" ht="21">
      <c r="B3" s="334" t="s">
        <v>584</v>
      </c>
    </row>
    <row r="4" ht="35.25" customHeight="1"/>
    <row r="5" spans="2:11" s="320" customFormat="1" ht="39.75" customHeight="1">
      <c r="B5" s="402" t="s">
        <v>556</v>
      </c>
      <c r="C5" s="403"/>
      <c r="D5" s="401" t="s">
        <v>279</v>
      </c>
      <c r="E5" s="401"/>
      <c r="F5" s="401" t="s">
        <v>179</v>
      </c>
      <c r="G5" s="401"/>
      <c r="H5" s="401" t="s">
        <v>529</v>
      </c>
      <c r="I5" s="401"/>
      <c r="J5" s="401"/>
      <c r="K5" s="401"/>
    </row>
    <row r="6" spans="2:11" s="320" customFormat="1" ht="24">
      <c r="B6" s="390"/>
      <c r="C6" s="391"/>
      <c r="D6" s="324" t="s">
        <v>566</v>
      </c>
      <c r="E6" s="324" t="s">
        <v>43</v>
      </c>
      <c r="F6" s="324" t="s">
        <v>566</v>
      </c>
      <c r="G6" s="324" t="s">
        <v>43</v>
      </c>
      <c r="H6" s="324" t="s">
        <v>566</v>
      </c>
      <c r="I6" s="324" t="s">
        <v>43</v>
      </c>
      <c r="J6" s="324" t="s">
        <v>566</v>
      </c>
      <c r="K6" s="324" t="s">
        <v>43</v>
      </c>
    </row>
    <row r="7" spans="2:11" ht="50.25" customHeight="1">
      <c r="B7" s="335" t="s">
        <v>364</v>
      </c>
      <c r="C7" s="335" t="s">
        <v>557</v>
      </c>
      <c r="D7" s="321" t="s">
        <v>543</v>
      </c>
      <c r="E7" s="322" t="s">
        <v>483</v>
      </c>
      <c r="F7" s="323" t="s">
        <v>490</v>
      </c>
      <c r="G7" s="323" t="s">
        <v>530</v>
      </c>
      <c r="H7" s="323" t="s">
        <v>491</v>
      </c>
      <c r="I7" s="323" t="s">
        <v>51</v>
      </c>
      <c r="J7" s="321" t="s">
        <v>198</v>
      </c>
      <c r="K7" s="322" t="s">
        <v>531</v>
      </c>
    </row>
    <row r="8" spans="2:11" ht="50.25" customHeight="1">
      <c r="B8" s="335" t="s">
        <v>364</v>
      </c>
      <c r="C8" s="335" t="s">
        <v>557</v>
      </c>
      <c r="D8" s="323" t="s">
        <v>485</v>
      </c>
      <c r="E8" s="324" t="s">
        <v>531</v>
      </c>
      <c r="F8" s="323" t="s">
        <v>486</v>
      </c>
      <c r="G8" s="323" t="s">
        <v>531</v>
      </c>
      <c r="H8" s="323" t="s">
        <v>64</v>
      </c>
      <c r="I8" s="323" t="s">
        <v>531</v>
      </c>
      <c r="J8" s="323" t="s">
        <v>484</v>
      </c>
      <c r="K8" s="323" t="s">
        <v>483</v>
      </c>
    </row>
    <row r="9" spans="2:11" ht="50.25" customHeight="1">
      <c r="B9" s="335" t="s">
        <v>364</v>
      </c>
      <c r="C9" s="335" t="s">
        <v>558</v>
      </c>
      <c r="D9" s="323" t="s">
        <v>511</v>
      </c>
      <c r="E9" s="325" t="s">
        <v>549</v>
      </c>
      <c r="F9" s="336" t="s">
        <v>513</v>
      </c>
      <c r="G9" s="323" t="s">
        <v>537</v>
      </c>
      <c r="H9" s="323" t="s">
        <v>510</v>
      </c>
      <c r="I9" s="336" t="s">
        <v>535</v>
      </c>
      <c r="J9" s="323" t="s">
        <v>512</v>
      </c>
      <c r="K9" s="323" t="s">
        <v>537</v>
      </c>
    </row>
    <row r="10" spans="2:11" ht="50.25" customHeight="1">
      <c r="B10" s="335" t="s">
        <v>364</v>
      </c>
      <c r="C10" s="335" t="s">
        <v>558</v>
      </c>
      <c r="D10" s="323" t="s">
        <v>515</v>
      </c>
      <c r="E10" s="323" t="s">
        <v>530</v>
      </c>
      <c r="F10" s="323" t="s">
        <v>517</v>
      </c>
      <c r="G10" s="336" t="s">
        <v>535</v>
      </c>
      <c r="H10" s="323" t="s">
        <v>514</v>
      </c>
      <c r="I10" s="323" t="s">
        <v>534</v>
      </c>
      <c r="J10" s="323" t="s">
        <v>516</v>
      </c>
      <c r="K10" s="323" t="s">
        <v>536</v>
      </c>
    </row>
    <row r="11" spans="2:11" ht="50.25" customHeight="1">
      <c r="B11" s="335" t="s">
        <v>364</v>
      </c>
      <c r="C11" s="335" t="s">
        <v>559</v>
      </c>
      <c r="D11" s="323" t="s">
        <v>538</v>
      </c>
      <c r="E11" s="336" t="s">
        <v>535</v>
      </c>
      <c r="F11" s="323" t="s">
        <v>546</v>
      </c>
      <c r="G11" s="325" t="s">
        <v>539</v>
      </c>
      <c r="H11" s="337" t="s">
        <v>564</v>
      </c>
      <c r="I11" s="323" t="s">
        <v>540</v>
      </c>
      <c r="J11" s="337" t="s">
        <v>563</v>
      </c>
      <c r="K11" s="323" t="s">
        <v>536</v>
      </c>
    </row>
    <row r="12" spans="2:11" ht="50.25" customHeight="1">
      <c r="B12" s="335" t="s">
        <v>365</v>
      </c>
      <c r="C12" s="335" t="s">
        <v>560</v>
      </c>
      <c r="D12" s="323" t="s">
        <v>498</v>
      </c>
      <c r="E12" s="323" t="s">
        <v>532</v>
      </c>
      <c r="F12" s="323" t="s">
        <v>547</v>
      </c>
      <c r="G12" s="323" t="s">
        <v>532</v>
      </c>
      <c r="H12" s="323" t="s">
        <v>545</v>
      </c>
      <c r="I12" s="323" t="s">
        <v>533</v>
      </c>
      <c r="J12" s="323" t="s">
        <v>500</v>
      </c>
      <c r="K12" s="323" t="s">
        <v>531</v>
      </c>
    </row>
    <row r="13" spans="2:11" ht="50.25" customHeight="1">
      <c r="B13" s="335" t="s">
        <v>365</v>
      </c>
      <c r="C13" s="335" t="s">
        <v>560</v>
      </c>
      <c r="D13" s="323" t="s">
        <v>506</v>
      </c>
      <c r="E13" s="323" t="s">
        <v>532</v>
      </c>
      <c r="F13" s="323" t="s">
        <v>502</v>
      </c>
      <c r="G13" s="323" t="s">
        <v>532</v>
      </c>
      <c r="H13" s="323" t="s">
        <v>504</v>
      </c>
      <c r="I13" s="323" t="s">
        <v>532</v>
      </c>
      <c r="J13" s="323" t="s">
        <v>507</v>
      </c>
      <c r="K13" s="323" t="s">
        <v>531</v>
      </c>
    </row>
    <row r="14" spans="2:11" ht="50.25" customHeight="1">
      <c r="B14" s="335" t="s">
        <v>365</v>
      </c>
      <c r="C14" s="335" t="s">
        <v>561</v>
      </c>
      <c r="D14" s="323" t="s">
        <v>519</v>
      </c>
      <c r="E14" s="325" t="s">
        <v>549</v>
      </c>
      <c r="F14" s="323" t="s">
        <v>522</v>
      </c>
      <c r="G14" s="336" t="s">
        <v>535</v>
      </c>
      <c r="H14" s="323" t="s">
        <v>544</v>
      </c>
      <c r="I14" s="336" t="s">
        <v>535</v>
      </c>
      <c r="J14" s="336" t="s">
        <v>521</v>
      </c>
      <c r="K14" s="323" t="s">
        <v>537</v>
      </c>
    </row>
    <row r="15" spans="2:11" ht="50.25" customHeight="1">
      <c r="B15" s="335" t="s">
        <v>365</v>
      </c>
      <c r="C15" s="335" t="s">
        <v>561</v>
      </c>
      <c r="D15" s="323" t="s">
        <v>525</v>
      </c>
      <c r="E15" s="323" t="s">
        <v>533</v>
      </c>
      <c r="F15" s="323" t="s">
        <v>524</v>
      </c>
      <c r="G15" s="323" t="s">
        <v>534</v>
      </c>
      <c r="H15" s="323" t="s">
        <v>523</v>
      </c>
      <c r="I15" s="336" t="s">
        <v>535</v>
      </c>
      <c r="J15" s="323" t="s">
        <v>554</v>
      </c>
      <c r="K15" s="323" t="s">
        <v>536</v>
      </c>
    </row>
    <row r="16" spans="2:11" ht="50.25" customHeight="1">
      <c r="B16" s="335" t="s">
        <v>365</v>
      </c>
      <c r="C16" s="335" t="s">
        <v>562</v>
      </c>
      <c r="D16" s="323" t="s">
        <v>541</v>
      </c>
      <c r="E16" s="336" t="s">
        <v>535</v>
      </c>
      <c r="F16" s="323" t="s">
        <v>548</v>
      </c>
      <c r="G16" s="336" t="s">
        <v>535</v>
      </c>
      <c r="H16" s="323" t="s">
        <v>565</v>
      </c>
      <c r="I16" s="325" t="s">
        <v>550</v>
      </c>
      <c r="J16" s="323" t="s">
        <v>542</v>
      </c>
      <c r="K16" s="323" t="s">
        <v>533</v>
      </c>
    </row>
  </sheetData>
  <mergeCells count="4">
    <mergeCell ref="D5:E5"/>
    <mergeCell ref="F5:G5"/>
    <mergeCell ref="H5:K5"/>
    <mergeCell ref="B5:C6"/>
  </mergeCells>
  <printOptions/>
  <pageMargins left="0.53" right="0.5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7"/>
  <sheetViews>
    <sheetView zoomScaleSheetLayoutView="75" zoomScalePageLayoutView="0" workbookViewId="0" topLeftCell="A87">
      <selection activeCell="AF146" sqref="AF146"/>
    </sheetView>
  </sheetViews>
  <sheetFormatPr defaultColWidth="9.00390625" defaultRowHeight="13.5"/>
  <cols>
    <col min="1" max="1" width="3.375" style="18" customWidth="1"/>
    <col min="2" max="3" width="8.625" style="18" customWidth="1"/>
    <col min="4" max="25" width="1.75390625" style="18" customWidth="1"/>
    <col min="26" max="26" width="3.00390625" style="18" customWidth="1"/>
    <col min="27" max="27" width="12.25390625" style="87" customWidth="1"/>
    <col min="28" max="28" width="3.25390625" style="87" customWidth="1"/>
    <col min="29" max="29" width="10.75390625" style="18" customWidth="1"/>
    <col min="30" max="30" width="2.50390625" style="18" customWidth="1"/>
    <col min="31" max="31" width="12.00390625" style="18" customWidth="1"/>
    <col min="32" max="32" width="3.375" style="18" customWidth="1"/>
    <col min="33" max="33" width="10.625" style="18" customWidth="1"/>
    <col min="34" max="34" width="2.25390625" style="18" customWidth="1"/>
    <col min="35" max="48" width="4.625" style="18" customWidth="1"/>
    <col min="49" max="16384" width="9.00390625" style="18" customWidth="1"/>
  </cols>
  <sheetData>
    <row r="1" ht="17.25" customHeight="1">
      <c r="A1" s="138" t="s">
        <v>404</v>
      </c>
    </row>
    <row r="2" spans="1:12" ht="28.5">
      <c r="A2" s="29" t="s">
        <v>388</v>
      </c>
      <c r="E2" s="132"/>
      <c r="F2" s="132"/>
      <c r="G2" s="132"/>
      <c r="H2" s="132"/>
      <c r="I2" s="132"/>
      <c r="J2" s="132"/>
      <c r="K2" s="132"/>
      <c r="L2" s="132"/>
    </row>
    <row r="3" spans="1:12" ht="22.5" customHeight="1">
      <c r="A3" s="129" t="s">
        <v>420</v>
      </c>
      <c r="L3" s="23"/>
    </row>
    <row r="4" spans="1:21" ht="22.5" customHeight="1">
      <c r="A4" s="82" t="s">
        <v>13</v>
      </c>
      <c r="B4" s="77" t="s">
        <v>39</v>
      </c>
      <c r="C4" s="82" t="s">
        <v>0</v>
      </c>
      <c r="D4" s="344" t="str">
        <f>LEFT(B5,3)</f>
        <v>上野朝</v>
      </c>
      <c r="E4" s="394"/>
      <c r="F4" s="394"/>
      <c r="G4" s="326"/>
      <c r="H4" s="394" t="str">
        <f>LEFT(B6,3)</f>
        <v>樫村光</v>
      </c>
      <c r="I4" s="394"/>
      <c r="J4" s="394"/>
      <c r="K4" s="326"/>
      <c r="L4" s="326" t="str">
        <f>LEFT(B7,3)</f>
        <v>児玉　</v>
      </c>
      <c r="M4" s="326"/>
      <c r="N4" s="326"/>
      <c r="O4" s="326"/>
      <c r="P4" s="327" t="s">
        <v>46</v>
      </c>
      <c r="Q4" s="327"/>
      <c r="R4" s="396" t="s">
        <v>1</v>
      </c>
      <c r="S4" s="341"/>
      <c r="T4" s="327" t="s">
        <v>47</v>
      </c>
      <c r="U4" s="327"/>
    </row>
    <row r="5" spans="1:27" ht="22.5" customHeight="1">
      <c r="A5" s="80">
        <v>1</v>
      </c>
      <c r="B5" s="78" t="str">
        <f>IF(A5="","",VLOOKUP(A5,データ!$B$5:$D$53,2,FALSE))</f>
        <v>上野朝稔</v>
      </c>
      <c r="C5" s="79" t="str">
        <f>IF(A5="","",VLOOKUP(A5,データ!$B$5:$D$53,3,FALSE))</f>
        <v>高鍋西中</v>
      </c>
      <c r="D5" s="270"/>
      <c r="E5" s="303"/>
      <c r="F5" s="303"/>
      <c r="G5" s="269"/>
      <c r="H5" s="81" t="str">
        <f>IF(I5="","",IF(I5&gt;J5,"○","●"))</f>
        <v>○</v>
      </c>
      <c r="I5" s="36">
        <v>6</v>
      </c>
      <c r="J5" s="33">
        <v>0</v>
      </c>
      <c r="K5" s="33"/>
      <c r="L5" s="81" t="str">
        <f>IF(M5="","",IF(M5&gt;N5,"○","●"))</f>
        <v>○</v>
      </c>
      <c r="M5" s="36">
        <v>6</v>
      </c>
      <c r="N5" s="33">
        <v>0</v>
      </c>
      <c r="O5" s="33"/>
      <c r="P5" s="74">
        <f>IF(H5="","",COUNTIF(D5:O5,"○"))</f>
        <v>2</v>
      </c>
      <c r="Q5" s="75">
        <f>IF(H5="","",COUNTIF(D5:O5,"●"))</f>
        <v>0</v>
      </c>
      <c r="R5" s="328">
        <f>IF(I5="","",(I5+M5)/(I5+J5+M5+N5)+P5)</f>
        <v>3</v>
      </c>
      <c r="S5" s="301"/>
      <c r="T5" s="326">
        <f>IF(R5="","",RANK(R5,R5:S7))</f>
        <v>1</v>
      </c>
      <c r="U5" s="326"/>
      <c r="V5" s="34"/>
      <c r="W5" s="34"/>
      <c r="X5" s="34"/>
      <c r="Y5" s="34"/>
      <c r="Z5" s="34"/>
      <c r="AA5" s="87" t="s">
        <v>567</v>
      </c>
    </row>
    <row r="6" spans="1:28" ht="22.5" customHeight="1">
      <c r="A6" s="80">
        <v>2</v>
      </c>
      <c r="B6" s="78" t="str">
        <f>IF(A6="","",VLOOKUP(A6,データ!$B$5:$D$53,2,FALSE))</f>
        <v>樫村光貴</v>
      </c>
      <c r="C6" s="79" t="str">
        <f>IF(A6="","",VLOOKUP(A6,データ!$B$5:$D$53,3,FALSE))</f>
        <v>三財中</v>
      </c>
      <c r="D6" s="83" t="str">
        <f>IF(H5="","",IF(H5="○","●","○"))</f>
        <v>●</v>
      </c>
      <c r="E6" s="74">
        <f>IF(J5="","",J5)</f>
        <v>0</v>
      </c>
      <c r="F6" s="75">
        <f>IF(I5="","",I5)</f>
        <v>6</v>
      </c>
      <c r="G6" s="133">
        <f>IF(K5="","",K5)</f>
      </c>
      <c r="H6" s="302"/>
      <c r="I6" s="303"/>
      <c r="J6" s="303"/>
      <c r="K6" s="269"/>
      <c r="L6" s="84" t="str">
        <f>IF(M6="","",IF(M6&gt;N6,"○","●"))</f>
        <v>●</v>
      </c>
      <c r="M6" s="77">
        <v>2</v>
      </c>
      <c r="N6" s="76">
        <v>6</v>
      </c>
      <c r="O6" s="76"/>
      <c r="P6" s="74">
        <f>IF(D6="","",COUNTIF(D6:O6,"○"))</f>
        <v>0</v>
      </c>
      <c r="Q6" s="75">
        <f>IF(D6="","",COUNTIF(D6:O6,"●"))</f>
        <v>2</v>
      </c>
      <c r="R6" s="328">
        <f>IF(E6="","",(E6+M6)/(E6+F6+M6+N6)+P6)</f>
        <v>0.14285714285714285</v>
      </c>
      <c r="S6" s="301"/>
      <c r="T6" s="326">
        <f>IF(R6="","",RANK(R6,R5:S7))</f>
        <v>3</v>
      </c>
      <c r="U6" s="326"/>
      <c r="AA6" s="338"/>
      <c r="AB6" s="345"/>
    </row>
    <row r="7" spans="1:28" ht="22.5" customHeight="1">
      <c r="A7" s="80">
        <f>A6+1</f>
        <v>3</v>
      </c>
      <c r="B7" s="59" t="str">
        <f>IF(A7="","",VLOOKUP(A7,データ!$B$5:$D$53,2,FALSE))</f>
        <v>児玉　凌太郎</v>
      </c>
      <c r="C7" s="79" t="str">
        <f>IF(A7="","",VLOOKUP(A7,データ!$B$5:$D$53,3,FALSE))</f>
        <v>飫肥中</v>
      </c>
      <c r="D7" s="83" t="str">
        <f>IF(L5="","",IF(L5="○","●","○"))</f>
        <v>●</v>
      </c>
      <c r="E7" s="74">
        <f>IF(N5="","",N5)</f>
        <v>0</v>
      </c>
      <c r="F7" s="75">
        <f>IF(M5="","",M5)</f>
        <v>6</v>
      </c>
      <c r="G7" s="133">
        <f>IF(O5="","",O5)</f>
      </c>
      <c r="H7" s="85" t="str">
        <f>IF(L6="","",IF(L6="○","●","○"))</f>
        <v>○</v>
      </c>
      <c r="I7" s="74">
        <f>IF(N6="","",N6)</f>
        <v>6</v>
      </c>
      <c r="J7" s="75">
        <f>IF(M6="","",M6)</f>
        <v>2</v>
      </c>
      <c r="K7" s="133">
        <f>IF(O6="","",O6)</f>
      </c>
      <c r="L7" s="302"/>
      <c r="M7" s="303"/>
      <c r="N7" s="303"/>
      <c r="O7" s="269"/>
      <c r="P7" s="74">
        <f>IF(D7="","",COUNTIF(D7:O7,"○"))</f>
        <v>1</v>
      </c>
      <c r="Q7" s="75">
        <f>IF(D7="","",COUNTIF(D7:O7,"●"))</f>
        <v>1</v>
      </c>
      <c r="R7" s="328">
        <f>IF(E7="","",(E7+I7)/(E7+F7+I7+J7)+P7)</f>
        <v>1.4285714285714286</v>
      </c>
      <c r="S7" s="301"/>
      <c r="T7" s="326">
        <f>IF(R7="","",RANK(R7,R5:S7))</f>
        <v>2</v>
      </c>
      <c r="U7" s="326"/>
      <c r="AB7" s="345"/>
    </row>
    <row r="8" spans="14:30" ht="22.5" customHeight="1">
      <c r="N8" s="343"/>
      <c r="O8" s="343"/>
      <c r="P8" s="343"/>
      <c r="Q8" s="343"/>
      <c r="R8" s="343"/>
      <c r="S8" s="342"/>
      <c r="T8" s="343"/>
      <c r="U8" s="343"/>
      <c r="AB8" s="349"/>
      <c r="AC8" s="348" t="s">
        <v>567</v>
      </c>
      <c r="AD8" s="358"/>
    </row>
    <row r="9" spans="1:30" ht="22.5" customHeight="1">
      <c r="A9" s="82" t="s">
        <v>14</v>
      </c>
      <c r="B9" s="77" t="s">
        <v>39</v>
      </c>
      <c r="C9" s="82" t="s">
        <v>0</v>
      </c>
      <c r="D9" s="344" t="str">
        <f>LEFT(B10,3)</f>
        <v>今平　</v>
      </c>
      <c r="E9" s="394"/>
      <c r="F9" s="394"/>
      <c r="G9" s="326"/>
      <c r="H9" s="394" t="str">
        <f>LEFT(B11,3)</f>
        <v>外山　</v>
      </c>
      <c r="I9" s="394"/>
      <c r="J9" s="394"/>
      <c r="K9" s="326"/>
      <c r="L9" s="326" t="str">
        <f>LEFT(B12,3)</f>
        <v>福嶋　</v>
      </c>
      <c r="M9" s="326"/>
      <c r="N9" s="326"/>
      <c r="O9" s="326"/>
      <c r="P9" s="396" t="str">
        <f>LEFT(B13,3)</f>
        <v>渡辺　</v>
      </c>
      <c r="Q9" s="423"/>
      <c r="R9" s="423"/>
      <c r="S9" s="341"/>
      <c r="T9" s="271" t="s">
        <v>46</v>
      </c>
      <c r="U9" s="271"/>
      <c r="V9" s="433" t="s">
        <v>1</v>
      </c>
      <c r="W9" s="434"/>
      <c r="X9" s="271" t="s">
        <v>47</v>
      </c>
      <c r="Y9" s="271"/>
      <c r="AB9" s="345"/>
      <c r="AC9" s="359">
        <v>61</v>
      </c>
      <c r="AD9" s="352"/>
    </row>
    <row r="10" spans="1:30" ht="22.5" customHeight="1">
      <c r="A10" s="80">
        <v>4</v>
      </c>
      <c r="B10" s="78" t="str">
        <f>IF(A10="","",VLOOKUP(A10,データ!$B$5:$D$53,2,FALSE))</f>
        <v>今平　十星</v>
      </c>
      <c r="C10" s="79" t="str">
        <f>IF(A10="","",VLOOKUP(A10,データ!$B$5:$D$53,3,FALSE))</f>
        <v>シーガイアＪｒ.</v>
      </c>
      <c r="D10" s="427"/>
      <c r="E10" s="428"/>
      <c r="F10" s="428"/>
      <c r="G10" s="429"/>
      <c r="H10" s="42" t="str">
        <f>IF(I10="","",IF(I10&gt;J10,"○","●"))</f>
        <v>●</v>
      </c>
      <c r="I10" s="48">
        <v>1</v>
      </c>
      <c r="J10" s="49">
        <v>6</v>
      </c>
      <c r="K10" s="42"/>
      <c r="L10" s="424" t="s">
        <v>466</v>
      </c>
      <c r="M10" s="425"/>
      <c r="N10" s="425"/>
      <c r="O10" s="426"/>
      <c r="P10" s="42" t="str">
        <f>IF(Q10="","",IF(Q10&gt;R10,"○","●"))</f>
        <v>●</v>
      </c>
      <c r="Q10" s="48">
        <v>1</v>
      </c>
      <c r="R10" s="49">
        <v>6</v>
      </c>
      <c r="S10" s="42"/>
      <c r="T10" s="48">
        <f>IF(H10="","",COUNTIF(D10:S10,"○"))</f>
        <v>0</v>
      </c>
      <c r="U10" s="49">
        <f>IF(H10="","",COUNTIF(D10:S10,"●"))</f>
        <v>2</v>
      </c>
      <c r="V10" s="435">
        <f>IF(I10="","",(I10+M10+Q10)/(I10+J10+M10+N10+Q10+R10)+T10)</f>
        <v>0.14285714285714285</v>
      </c>
      <c r="W10" s="436"/>
      <c r="X10" s="437">
        <f>IF(V10="","",RANK(V10,V10:W13))</f>
        <v>4</v>
      </c>
      <c r="Y10" s="438"/>
      <c r="Z10" s="34"/>
      <c r="AA10" s="339" t="s">
        <v>568</v>
      </c>
      <c r="AB10" s="350"/>
      <c r="AC10" s="357"/>
      <c r="AD10" s="352"/>
    </row>
    <row r="11" spans="1:30" ht="22.5" customHeight="1">
      <c r="A11" s="80">
        <v>11</v>
      </c>
      <c r="B11" s="78" t="str">
        <f>IF(A11="","",VLOOKUP(A11,データ!$B$5:$D$53,2,FALSE))</f>
        <v>外山　直樹</v>
      </c>
      <c r="C11" s="79" t="str">
        <f>IF(A11="","",VLOOKUP(A11,データ!$B$5:$D$53,3,FALSE))</f>
        <v>鵬翔中</v>
      </c>
      <c r="D11" s="47" t="str">
        <f>IF(H10="","",IF(H10="○","●","○"))</f>
        <v>○</v>
      </c>
      <c r="E11" s="48">
        <f>IF(J10="","",J10)</f>
        <v>6</v>
      </c>
      <c r="F11" s="49">
        <f>IF(I10="","",I10)</f>
        <v>1</v>
      </c>
      <c r="G11" s="42">
        <f>IF(K10="","",K10)</f>
      </c>
      <c r="H11" s="420"/>
      <c r="I11" s="421"/>
      <c r="J11" s="421"/>
      <c r="K11" s="422"/>
      <c r="L11" s="42" t="str">
        <f>IF(M11="","",IF(M11&gt;N11,"○","●"))</f>
        <v>○</v>
      </c>
      <c r="M11" s="48">
        <v>6</v>
      </c>
      <c r="N11" s="49">
        <v>1</v>
      </c>
      <c r="O11" s="42"/>
      <c r="P11" s="424" t="s">
        <v>466</v>
      </c>
      <c r="Q11" s="425"/>
      <c r="R11" s="425"/>
      <c r="S11" s="426"/>
      <c r="T11" s="48">
        <f>IF(D11="","",COUNTIF(D11:S11,"○"))</f>
        <v>2</v>
      </c>
      <c r="U11" s="49">
        <f>IF(D11="","",COUNTIF(D11:S11,"●"))</f>
        <v>0</v>
      </c>
      <c r="V11" s="439">
        <f>IF(E11="","",(E11+M11+Q11)/(E11+F11+M11+N11+Q11+R11)+T11)</f>
        <v>2.857142857142857</v>
      </c>
      <c r="W11" s="440"/>
      <c r="X11" s="433">
        <f>IF(V11="","",RANK(V11,V10:W13))</f>
        <v>1</v>
      </c>
      <c r="Y11" s="434"/>
      <c r="AD11" s="352"/>
    </row>
    <row r="12" spans="1:30" ht="22.5" customHeight="1">
      <c r="A12" s="80">
        <v>6</v>
      </c>
      <c r="B12" s="59" t="str">
        <f>IF(A12="","",VLOOKUP(A12,データ!$B$5:$D$53,2,FALSE))</f>
        <v>福嶋　文徳</v>
      </c>
      <c r="C12" s="79" t="str">
        <f>IF(A12="","",VLOOKUP(A12,データ!$B$5:$D$53,3,FALSE))</f>
        <v>チームミリオン</v>
      </c>
      <c r="D12" s="441" t="s">
        <v>466</v>
      </c>
      <c r="E12" s="425"/>
      <c r="F12" s="425"/>
      <c r="G12" s="426"/>
      <c r="H12" s="43" t="str">
        <f>IF(L11="","",IF(L11="○","●","○"))</f>
        <v>●</v>
      </c>
      <c r="I12" s="15">
        <f>IF(N11="","",N11)</f>
        <v>1</v>
      </c>
      <c r="J12" s="44">
        <f>IF(M11="","",M11)</f>
        <v>6</v>
      </c>
      <c r="K12" s="42">
        <f>IF(O11="","",O11)</f>
      </c>
      <c r="L12" s="420"/>
      <c r="M12" s="421"/>
      <c r="N12" s="421"/>
      <c r="O12" s="422"/>
      <c r="P12" s="42" t="str">
        <f>IF(Q12="","",IF(Q12&gt;R12,"○","●"))</f>
        <v>○</v>
      </c>
      <c r="Q12" s="48">
        <v>7</v>
      </c>
      <c r="R12" s="49">
        <v>5</v>
      </c>
      <c r="S12" s="42"/>
      <c r="T12" s="48">
        <f>IF(H12="","",COUNTIF(H12:S12,"○"))</f>
        <v>1</v>
      </c>
      <c r="U12" s="49">
        <f>IF(H12="","",COUNTIF(H12:S12,"●"))</f>
        <v>1</v>
      </c>
      <c r="V12" s="439">
        <f>IF(H12="","",(E12+I12+Q12)/(E12+F12+I12+J12+Q12+R12)+T12)</f>
        <v>1.4210526315789473</v>
      </c>
      <c r="W12" s="440"/>
      <c r="X12" s="433">
        <f>IF(V12="","",RANK(V12,V10:W13))</f>
        <v>3</v>
      </c>
      <c r="Y12" s="434"/>
      <c r="AD12" s="352"/>
    </row>
    <row r="13" spans="1:32" ht="22.5" customHeight="1">
      <c r="A13" s="80">
        <v>5</v>
      </c>
      <c r="B13" s="59" t="str">
        <f>IF(A13="","",VLOOKUP(A13,データ!$B$5:$D$53,2,FALSE))</f>
        <v>渡辺　俊介</v>
      </c>
      <c r="C13" s="79" t="str">
        <f>IF(A13="","",VLOOKUP(A13,データ!$B$5:$D$53,3,FALSE))</f>
        <v>鵬翔中</v>
      </c>
      <c r="D13" s="53" t="str">
        <f>IF(P10="","",IF(P10="○","●","○"))</f>
        <v>○</v>
      </c>
      <c r="E13" s="50">
        <f>IF(R10="","",R10)</f>
        <v>6</v>
      </c>
      <c r="F13" s="52">
        <f>IF(Q10="","",Q10)</f>
        <v>1</v>
      </c>
      <c r="G13" s="51">
        <f>IF(S10="","",S10)</f>
      </c>
      <c r="H13" s="424" t="s">
        <v>466</v>
      </c>
      <c r="I13" s="425"/>
      <c r="J13" s="425"/>
      <c r="K13" s="426"/>
      <c r="L13" s="43" t="str">
        <f>IF(P12="","",IF(P12="○","●","○"))</f>
        <v>●</v>
      </c>
      <c r="M13" s="15">
        <f>IF(R12="","",R12)</f>
        <v>5</v>
      </c>
      <c r="N13" s="44">
        <f>IF(Q12="","",Q12)</f>
        <v>7</v>
      </c>
      <c r="O13" s="43">
        <f>IF(S12="","",S12)</f>
      </c>
      <c r="P13" s="420"/>
      <c r="Q13" s="421"/>
      <c r="R13" s="421"/>
      <c r="S13" s="422"/>
      <c r="T13" s="15">
        <f>IF(D13="","",COUNTIF(D13:S13,"○"))</f>
        <v>1</v>
      </c>
      <c r="U13" s="44">
        <f>IF(D13="","",COUNTIF(D13:S13,"●"))</f>
        <v>1</v>
      </c>
      <c r="V13" s="439">
        <f>IF(E13="","",(E13+I13+M13)/(E13+F13+I13+J13+M13+N13)+T13)</f>
        <v>1.5789473684210527</v>
      </c>
      <c r="W13" s="440"/>
      <c r="X13" s="433">
        <f>IF(V13="","",RANK(V13,V10:W13))</f>
        <v>2</v>
      </c>
      <c r="Y13" s="434"/>
      <c r="AD13" s="353"/>
      <c r="AE13" s="246" t="s">
        <v>569</v>
      </c>
      <c r="AF13" s="346"/>
    </row>
    <row r="14" spans="14:32" ht="22.5" customHeight="1">
      <c r="N14" s="343"/>
      <c r="O14" s="343"/>
      <c r="P14" s="343"/>
      <c r="Q14" s="343"/>
      <c r="R14" s="343"/>
      <c r="S14" s="342"/>
      <c r="T14" s="343"/>
      <c r="U14" s="343"/>
      <c r="AD14" s="352"/>
      <c r="AE14" s="354">
        <v>64</v>
      </c>
      <c r="AF14" s="340"/>
    </row>
    <row r="15" spans="1:32" ht="22.5" customHeight="1">
      <c r="A15" s="82" t="s">
        <v>15</v>
      </c>
      <c r="B15" s="77" t="s">
        <v>39</v>
      </c>
      <c r="C15" s="82" t="s">
        <v>0</v>
      </c>
      <c r="D15" s="344" t="str">
        <f>LEFT(B16,3)</f>
        <v>児玉　</v>
      </c>
      <c r="E15" s="394"/>
      <c r="F15" s="394"/>
      <c r="G15" s="326"/>
      <c r="H15" s="394" t="str">
        <f>LEFT(B17,3)</f>
        <v>米良　</v>
      </c>
      <c r="I15" s="394"/>
      <c r="J15" s="394"/>
      <c r="K15" s="326"/>
      <c r="L15" s="326" t="str">
        <f>LEFT(B18,3)</f>
        <v>丸山晶</v>
      </c>
      <c r="M15" s="326"/>
      <c r="N15" s="326"/>
      <c r="O15" s="326"/>
      <c r="P15" s="396" t="str">
        <f>LEFT(B19,3)</f>
        <v>安藤 </v>
      </c>
      <c r="Q15" s="423"/>
      <c r="R15" s="423"/>
      <c r="S15" s="341"/>
      <c r="T15" s="271" t="s">
        <v>46</v>
      </c>
      <c r="U15" s="271"/>
      <c r="V15" s="433" t="s">
        <v>1</v>
      </c>
      <c r="W15" s="434"/>
      <c r="X15" s="271" t="s">
        <v>47</v>
      </c>
      <c r="Y15" s="271"/>
      <c r="AD15" s="352"/>
      <c r="AF15" s="340"/>
    </row>
    <row r="16" spans="1:32" ht="22.5" customHeight="1">
      <c r="A16" s="80">
        <f>A12+1</f>
        <v>7</v>
      </c>
      <c r="B16" s="78" t="str">
        <f>IF(A16="","",VLOOKUP(A16,データ!$B$5:$D$53,2,FALSE))</f>
        <v>児玉　翼</v>
      </c>
      <c r="C16" s="79" t="str">
        <f>IF(A16="","",VLOOKUP(A16,データ!$B$5:$D$53,3,FALSE))</f>
        <v>イワキリＪｒ</v>
      </c>
      <c r="D16" s="427"/>
      <c r="E16" s="428"/>
      <c r="F16" s="428"/>
      <c r="G16" s="429"/>
      <c r="H16" s="42" t="str">
        <f>IF(I16="","",IF(I16&gt;J16,"○","●"))</f>
        <v>●</v>
      </c>
      <c r="I16" s="48">
        <v>4</v>
      </c>
      <c r="J16" s="49">
        <v>6</v>
      </c>
      <c r="K16" s="42"/>
      <c r="L16" s="424" t="s">
        <v>466</v>
      </c>
      <c r="M16" s="425"/>
      <c r="N16" s="425"/>
      <c r="O16" s="426"/>
      <c r="P16" s="42" t="str">
        <f>IF(Q16="","",IF(Q16&gt;R16,"○","●"))</f>
        <v>●</v>
      </c>
      <c r="Q16" s="48">
        <v>2</v>
      </c>
      <c r="R16" s="49">
        <v>6</v>
      </c>
      <c r="S16" s="42"/>
      <c r="T16" s="48">
        <f>IF(H16="","",COUNTIF(D16:S16,"○"))</f>
        <v>0</v>
      </c>
      <c r="U16" s="49">
        <f>IF(H16="","",COUNTIF(D16:S16,"●"))</f>
        <v>2</v>
      </c>
      <c r="V16" s="435">
        <f>IF(I16="","",(I16+M16+Q16)/(I16+J16+M16+N16+Q16+R16)+T16)</f>
        <v>0.3333333333333333</v>
      </c>
      <c r="W16" s="436"/>
      <c r="X16" s="437">
        <f>IF(V16="","",RANK(V16,V16:W19))</f>
        <v>4</v>
      </c>
      <c r="Y16" s="438"/>
      <c r="Z16" s="245"/>
      <c r="AA16" s="246" t="s">
        <v>569</v>
      </c>
      <c r="AB16" s="346"/>
      <c r="AD16" s="352"/>
      <c r="AF16" s="340"/>
    </row>
    <row r="17" spans="1:32" ht="22.5" customHeight="1">
      <c r="A17" s="80">
        <v>12</v>
      </c>
      <c r="B17" s="78" t="str">
        <f>IF(A17="","",VLOOKUP(A17,データ!$B$5:$D$53,2,FALSE))</f>
        <v>米良　優太</v>
      </c>
      <c r="C17" s="79" t="str">
        <f>IF(A17="","",VLOOKUP(A17,データ!$B$5:$D$53,3,FALSE))</f>
        <v>広瀬中</v>
      </c>
      <c r="D17" s="47" t="str">
        <f>IF(H16="","",IF(H16="○","●","○"))</f>
        <v>○</v>
      </c>
      <c r="E17" s="48">
        <f>IF(J16="","",J16)</f>
        <v>6</v>
      </c>
      <c r="F17" s="49">
        <f>IF(I16="","",I16)</f>
        <v>4</v>
      </c>
      <c r="G17" s="42">
        <f>IF(K16="","",K16)</f>
      </c>
      <c r="H17" s="420"/>
      <c r="I17" s="421"/>
      <c r="J17" s="421"/>
      <c r="K17" s="422"/>
      <c r="L17" s="42" t="str">
        <f>IF(M17="","",IF(M17&gt;N17,"○","●"))</f>
        <v>●</v>
      </c>
      <c r="M17" s="48">
        <v>2</v>
      </c>
      <c r="N17" s="49">
        <v>6</v>
      </c>
      <c r="O17" s="42"/>
      <c r="P17" s="424" t="s">
        <v>466</v>
      </c>
      <c r="Q17" s="425"/>
      <c r="R17" s="425"/>
      <c r="S17" s="426"/>
      <c r="T17" s="48">
        <f>IF(D17="","",COUNTIF(D17:S17,"○"))</f>
        <v>1</v>
      </c>
      <c r="U17" s="49">
        <f>IF(D17="","",COUNTIF(D17:S17,"●"))</f>
        <v>1</v>
      </c>
      <c r="V17" s="439">
        <f>IF(E17="","",(E17+M17+Q17)/(E17+F17+M17+N17+Q17+R17)+T17)</f>
        <v>1.4444444444444444</v>
      </c>
      <c r="W17" s="440"/>
      <c r="X17" s="433">
        <f>IF(V17="","",RANK(V17,V16:W19))</f>
        <v>3</v>
      </c>
      <c r="Y17" s="434"/>
      <c r="Z17" s="32"/>
      <c r="AA17" s="338"/>
      <c r="AB17" s="345"/>
      <c r="AD17" s="352"/>
      <c r="AF17" s="340"/>
    </row>
    <row r="18" spans="1:32" ht="22.5" customHeight="1">
      <c r="A18" s="80">
        <v>9</v>
      </c>
      <c r="B18" s="59" t="str">
        <f>IF(A18="","",VLOOKUP(A18,データ!$B$5:$D$53,2,FALSE))</f>
        <v>丸山晶弘</v>
      </c>
      <c r="C18" s="79" t="str">
        <f>IF(A18="","",VLOOKUP(A18,データ!$B$5:$D$53,3,FALSE))</f>
        <v>高鍋西中</v>
      </c>
      <c r="D18" s="441" t="s">
        <v>466</v>
      </c>
      <c r="E18" s="425"/>
      <c r="F18" s="425"/>
      <c r="G18" s="426"/>
      <c r="H18" s="43" t="str">
        <f>IF(L17="","",IF(L17="○","●","○"))</f>
        <v>○</v>
      </c>
      <c r="I18" s="15">
        <f>IF(N17="","",N17)</f>
        <v>6</v>
      </c>
      <c r="J18" s="44">
        <f>IF(M17="","",M17)</f>
        <v>2</v>
      </c>
      <c r="K18" s="42">
        <f>IF(O17="","",O17)</f>
      </c>
      <c r="L18" s="420"/>
      <c r="M18" s="421"/>
      <c r="N18" s="421"/>
      <c r="O18" s="422"/>
      <c r="P18" s="42" t="str">
        <f>IF(Q18="","",IF(Q18&gt;R18,"○","●"))</f>
        <v>●</v>
      </c>
      <c r="Q18" s="48">
        <v>1</v>
      </c>
      <c r="R18" s="49">
        <v>6</v>
      </c>
      <c r="S18" s="42"/>
      <c r="T18" s="48">
        <f>IF(H18="","",COUNTIF(H18:S18,"○"))</f>
        <v>1</v>
      </c>
      <c r="U18" s="49">
        <f>IF(H18="","",COUNTIF(H18:S18,"●"))</f>
        <v>1</v>
      </c>
      <c r="V18" s="439">
        <f>IF(H18="","",(E18+I18+Q18)/(E18+F18+I18+J18+Q18+R18)+T18)</f>
        <v>1.4666666666666668</v>
      </c>
      <c r="W18" s="440"/>
      <c r="X18" s="433">
        <f>IF(V18="","",RANK(V18,V16:W19))</f>
        <v>2</v>
      </c>
      <c r="Y18" s="434"/>
      <c r="AB18" s="345"/>
      <c r="AD18" s="352"/>
      <c r="AF18" s="340"/>
    </row>
    <row r="19" spans="1:32" ht="22.5" customHeight="1">
      <c r="A19" s="80">
        <v>8</v>
      </c>
      <c r="B19" s="59" t="str">
        <f>IF(A19="","",VLOOKUP(A19,データ!$B$5:$D$53,2,FALSE))</f>
        <v>安藤  龍二</v>
      </c>
      <c r="C19" s="79" t="str">
        <f>IF(A19="","",VLOOKUP(A19,データ!$B$5:$D$53,3,FALSE))</f>
        <v>三財中</v>
      </c>
      <c r="D19" s="53" t="str">
        <f>IF(P16="","",IF(P16="○","●","○"))</f>
        <v>○</v>
      </c>
      <c r="E19" s="50">
        <f>IF(R16="","",R16)</f>
        <v>6</v>
      </c>
      <c r="F19" s="52">
        <f>IF(Q16="","",Q16)</f>
        <v>2</v>
      </c>
      <c r="G19" s="51">
        <f>IF(S16="","",S16)</f>
      </c>
      <c r="H19" s="424" t="s">
        <v>466</v>
      </c>
      <c r="I19" s="425"/>
      <c r="J19" s="425"/>
      <c r="K19" s="426"/>
      <c r="L19" s="43" t="str">
        <f>IF(P18="","",IF(P18="○","●","○"))</f>
        <v>○</v>
      </c>
      <c r="M19" s="15">
        <f>IF(R18="","",R18)</f>
        <v>6</v>
      </c>
      <c r="N19" s="44">
        <f>IF(Q18="","",Q18)</f>
        <v>1</v>
      </c>
      <c r="O19" s="43">
        <f>IF(S18="","",S18)</f>
      </c>
      <c r="P19" s="420"/>
      <c r="Q19" s="421"/>
      <c r="R19" s="421"/>
      <c r="S19" s="422"/>
      <c r="T19" s="15">
        <f>IF(D19="","",COUNTIF(D19:S19,"○"))</f>
        <v>2</v>
      </c>
      <c r="U19" s="44">
        <f>IF(D19="","",COUNTIF(D19:S19,"●"))</f>
        <v>0</v>
      </c>
      <c r="V19" s="439">
        <f>IF(E19="","",(E19+I19+M19)/(E19+F19+I19+J19+M19+N19)+T19)</f>
        <v>2.8</v>
      </c>
      <c r="W19" s="440"/>
      <c r="X19" s="433">
        <f>IF(V19="","",RANK(V19,V16:W19))</f>
        <v>1</v>
      </c>
      <c r="Y19" s="434"/>
      <c r="AB19" s="345"/>
      <c r="AD19" s="352"/>
      <c r="AF19" s="340"/>
    </row>
    <row r="20" spans="1:32" ht="22.5" customHeight="1">
      <c r="A20" s="86"/>
      <c r="B20" s="137"/>
      <c r="C20" s="2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42"/>
      <c r="W20" s="142"/>
      <c r="X20" s="12"/>
      <c r="Y20" s="12"/>
      <c r="AB20" s="345"/>
      <c r="AD20" s="352"/>
      <c r="AF20" s="340"/>
    </row>
    <row r="21" spans="1:32" ht="22.5" customHeight="1">
      <c r="A21" s="249" t="s">
        <v>488</v>
      </c>
      <c r="N21" s="343"/>
      <c r="O21" s="343"/>
      <c r="P21" s="343"/>
      <c r="Q21" s="343"/>
      <c r="R21" s="343"/>
      <c r="S21" s="342"/>
      <c r="T21" s="343"/>
      <c r="U21" s="343"/>
      <c r="AB21" s="349"/>
      <c r="AC21" s="246" t="s">
        <v>569</v>
      </c>
      <c r="AD21" s="352"/>
      <c r="AF21" s="340"/>
    </row>
    <row r="22" spans="1:32" ht="22.5" customHeight="1">
      <c r="A22" s="82"/>
      <c r="B22" s="77" t="s">
        <v>39</v>
      </c>
      <c r="C22" s="82" t="s">
        <v>0</v>
      </c>
      <c r="D22" s="344" t="str">
        <f>LEFT(B23,3)</f>
        <v>渡辺　</v>
      </c>
      <c r="E22" s="394"/>
      <c r="F22" s="394"/>
      <c r="G22" s="326"/>
      <c r="H22" s="394" t="str">
        <f>LEFT(B24,3)</f>
        <v>丸山晶</v>
      </c>
      <c r="I22" s="394"/>
      <c r="J22" s="394"/>
      <c r="K22" s="326"/>
      <c r="L22" s="326"/>
      <c r="M22" s="326"/>
      <c r="N22" s="326"/>
      <c r="O22" s="326"/>
      <c r="P22" s="327" t="s">
        <v>46</v>
      </c>
      <c r="Q22" s="327"/>
      <c r="R22" s="396" t="s">
        <v>1</v>
      </c>
      <c r="S22" s="341"/>
      <c r="T22" s="327" t="s">
        <v>47</v>
      </c>
      <c r="U22" s="327"/>
      <c r="AB22" s="345"/>
      <c r="AC22" s="18">
        <v>64</v>
      </c>
      <c r="AF22" s="340"/>
    </row>
    <row r="23" spans="1:32" ht="22.5" customHeight="1">
      <c r="A23" s="80">
        <v>5</v>
      </c>
      <c r="B23" s="78" t="s">
        <v>481</v>
      </c>
      <c r="C23" s="79" t="s">
        <v>51</v>
      </c>
      <c r="D23" s="270"/>
      <c r="E23" s="303"/>
      <c r="F23" s="303"/>
      <c r="G23" s="269"/>
      <c r="H23" s="81" t="str">
        <f>IF(I23="","",IF(I23&gt;J23,"○","●"))</f>
        <v>●</v>
      </c>
      <c r="I23" s="36">
        <v>0</v>
      </c>
      <c r="J23" s="33">
        <v>6</v>
      </c>
      <c r="K23" s="33"/>
      <c r="L23" s="81">
        <f>IF(M23="","",IF(M23&gt;N23,"○","●"))</f>
      </c>
      <c r="M23" s="36"/>
      <c r="N23" s="33"/>
      <c r="O23" s="33"/>
      <c r="P23" s="74">
        <f>IF(H23="","",COUNTIF(D23:O23,"○"))</f>
        <v>0</v>
      </c>
      <c r="Q23" s="75">
        <f>IF(H23="","",COUNTIF(D23:O23,"●"))</f>
        <v>1</v>
      </c>
      <c r="R23" s="328">
        <f>IF(I23="","",(I23+M23)/(I23+J23+M23+N23)+P23)</f>
        <v>0</v>
      </c>
      <c r="S23" s="301"/>
      <c r="T23" s="326">
        <f>IF(R23="","",RANK(R23,R23:S24))</f>
        <v>2</v>
      </c>
      <c r="U23" s="326"/>
      <c r="V23" s="34"/>
      <c r="W23" s="34"/>
      <c r="X23" s="34"/>
      <c r="Y23" s="34"/>
      <c r="Z23" s="248" t="s">
        <v>487</v>
      </c>
      <c r="AA23" s="339" t="s">
        <v>574</v>
      </c>
      <c r="AB23" s="345"/>
      <c r="AF23" s="340"/>
    </row>
    <row r="24" spans="1:32" ht="22.5" customHeight="1">
      <c r="A24" s="80">
        <v>9</v>
      </c>
      <c r="B24" s="60" t="s">
        <v>482</v>
      </c>
      <c r="C24" s="79" t="s">
        <v>483</v>
      </c>
      <c r="D24" s="83" t="str">
        <f>IF(H23="","",IF(H23="○","●","○"))</f>
        <v>○</v>
      </c>
      <c r="E24" s="74">
        <v>6</v>
      </c>
      <c r="F24" s="75">
        <v>0</v>
      </c>
      <c r="G24" s="133">
        <f>IF(K23="","",K23)</f>
      </c>
      <c r="H24" s="302"/>
      <c r="I24" s="303"/>
      <c r="J24" s="303"/>
      <c r="K24" s="269"/>
      <c r="L24" s="84">
        <f>IF(M24="","",IF(M24&gt;N24,"○","●"))</f>
      </c>
      <c r="M24" s="77"/>
      <c r="N24" s="76"/>
      <c r="O24" s="76"/>
      <c r="P24" s="74">
        <f>IF(D24="","",COUNTIF(D24:O24,"○"))</f>
        <v>1</v>
      </c>
      <c r="Q24" s="75">
        <f>IF(D24="","",COUNTIF(D24:O24,"●"))</f>
        <v>0</v>
      </c>
      <c r="R24" s="328">
        <f>IF(E24="","",(E24+M24)/(E24+F24+M24+N24)+P24)</f>
        <v>2</v>
      </c>
      <c r="S24" s="301"/>
      <c r="T24" s="326">
        <f>IF(R24="","",RANK(R24,R23:S24))</f>
        <v>1</v>
      </c>
      <c r="U24" s="326"/>
      <c r="AF24" s="340"/>
    </row>
    <row r="25" spans="14:34" ht="22.5" customHeight="1">
      <c r="N25" s="343"/>
      <c r="O25" s="343"/>
      <c r="P25" s="343"/>
      <c r="Q25" s="343"/>
      <c r="R25" s="343"/>
      <c r="S25" s="342"/>
      <c r="T25" s="343"/>
      <c r="U25" s="343"/>
      <c r="AF25" s="360"/>
      <c r="AG25" s="246" t="s">
        <v>569</v>
      </c>
      <c r="AH25" s="34"/>
    </row>
    <row r="26" spans="1:33" ht="22.5" customHeight="1">
      <c r="A26" s="82" t="s">
        <v>17</v>
      </c>
      <c r="B26" s="77" t="s">
        <v>39</v>
      </c>
      <c r="C26" s="82" t="s">
        <v>0</v>
      </c>
      <c r="D26" s="344" t="str">
        <f>LEFT(B27,3)</f>
        <v>大峯　</v>
      </c>
      <c r="E26" s="394"/>
      <c r="F26" s="394"/>
      <c r="G26" s="326"/>
      <c r="H26" s="394" t="str">
        <f>LEFT(B28,3)</f>
        <v>落合　</v>
      </c>
      <c r="I26" s="394"/>
      <c r="J26" s="394"/>
      <c r="K26" s="326"/>
      <c r="L26" s="326" t="str">
        <f>LEFT(B29,3)</f>
        <v>松原俊</v>
      </c>
      <c r="M26" s="326"/>
      <c r="N26" s="326"/>
      <c r="O26" s="326"/>
      <c r="P26" s="327" t="s">
        <v>46</v>
      </c>
      <c r="Q26" s="327"/>
      <c r="R26" s="396" t="s">
        <v>1</v>
      </c>
      <c r="S26" s="341"/>
      <c r="T26" s="327" t="s">
        <v>47</v>
      </c>
      <c r="U26" s="327"/>
      <c r="AF26" s="340"/>
      <c r="AG26" s="18">
        <v>64</v>
      </c>
    </row>
    <row r="27" spans="1:32" ht="22.5" customHeight="1">
      <c r="A27" s="80">
        <v>13</v>
      </c>
      <c r="B27" s="78" t="str">
        <f>IF(A27="","",VLOOKUP(A27,データ!$B$5:$D$53,2,FALSE))</f>
        <v>大峯　慶明</v>
      </c>
      <c r="C27" s="79" t="str">
        <f>IF(A27="","",VLOOKUP(A27,データ!$B$5:$D$53,3,FALSE))</f>
        <v>清武Jr</v>
      </c>
      <c r="D27" s="270"/>
      <c r="E27" s="303"/>
      <c r="F27" s="303"/>
      <c r="G27" s="269"/>
      <c r="H27" s="81" t="str">
        <f>IF(I27="","",IF(I27&gt;J27,"○","●"))</f>
        <v>○</v>
      </c>
      <c r="I27" s="36">
        <v>6</v>
      </c>
      <c r="J27" s="33">
        <v>2</v>
      </c>
      <c r="K27" s="33"/>
      <c r="L27" s="81" t="str">
        <f>IF(M27="","",IF(M27&gt;N27,"○","●"))</f>
        <v>●</v>
      </c>
      <c r="M27" s="36">
        <v>3</v>
      </c>
      <c r="N27" s="33">
        <v>6</v>
      </c>
      <c r="O27" s="33"/>
      <c r="P27" s="74">
        <f>IF(H27="","",COUNTIF(D27:O27,"○"))</f>
        <v>1</v>
      </c>
      <c r="Q27" s="75">
        <f>IF(H27="","",COUNTIF(D27:O27,"●"))</f>
        <v>1</v>
      </c>
      <c r="R27" s="328">
        <f>IF(I27="","",(I27+M27)/(I27+J27+M27+N27)+P27)</f>
        <v>1.5294117647058822</v>
      </c>
      <c r="S27" s="301"/>
      <c r="T27" s="326">
        <f>IF(R27="","",RANK(R27,R27:S29))</f>
        <v>2</v>
      </c>
      <c r="U27" s="326"/>
      <c r="AA27" s="87" t="s">
        <v>570</v>
      </c>
      <c r="AF27" s="340"/>
    </row>
    <row r="28" spans="1:32" ht="22.5" customHeight="1">
      <c r="A28" s="80">
        <f>A27+1</f>
        <v>14</v>
      </c>
      <c r="B28" s="78" t="str">
        <f>IF(A28="","",VLOOKUP(A28,データ!$B$5:$D$53,2,FALSE))</f>
        <v>落合　宏志郎</v>
      </c>
      <c r="C28" s="79" t="str">
        <f>IF(A28="","",VLOOKUP(A28,データ!$B$5:$D$53,3,FALSE))</f>
        <v>飫肥中</v>
      </c>
      <c r="D28" s="83" t="str">
        <f>IF(H27="","",IF(H27="○","●","○"))</f>
        <v>●</v>
      </c>
      <c r="E28" s="74">
        <f>IF(J27="","",J27)</f>
        <v>2</v>
      </c>
      <c r="F28" s="75">
        <f>IF(I27="","",I27)</f>
        <v>6</v>
      </c>
      <c r="G28" s="133">
        <f>IF(K27="","",K27)</f>
      </c>
      <c r="H28" s="302"/>
      <c r="I28" s="303"/>
      <c r="J28" s="303"/>
      <c r="K28" s="269"/>
      <c r="L28" s="84" t="str">
        <f>IF(M28="","",IF(M28&gt;N28,"○","●"))</f>
        <v>●</v>
      </c>
      <c r="M28" s="77">
        <v>2</v>
      </c>
      <c r="N28" s="76">
        <v>6</v>
      </c>
      <c r="O28" s="76"/>
      <c r="P28" s="74">
        <f>IF(D28="","",COUNTIF(D28:O28,"○"))</f>
        <v>0</v>
      </c>
      <c r="Q28" s="75">
        <f>IF(D28="","",COUNTIF(D28:O28,"●"))</f>
        <v>2</v>
      </c>
      <c r="R28" s="328">
        <f>IF(E28="","",(E28+M28)/(E28+F28+M28+N28)+P28)</f>
        <v>0.25</v>
      </c>
      <c r="S28" s="301"/>
      <c r="T28" s="326">
        <f>IF(R28="","",RANK(R28,R27:S29))</f>
        <v>3</v>
      </c>
      <c r="U28" s="326"/>
      <c r="V28" s="32"/>
      <c r="W28" s="32"/>
      <c r="X28" s="32"/>
      <c r="Y28" s="32"/>
      <c r="Z28" s="32"/>
      <c r="AA28" s="338"/>
      <c r="AB28" s="345"/>
      <c r="AF28" s="340"/>
    </row>
    <row r="29" spans="1:32" ht="22.5" customHeight="1">
      <c r="A29" s="80">
        <f>A28+1</f>
        <v>15</v>
      </c>
      <c r="B29" s="59" t="str">
        <f>IF(A29="","",VLOOKUP(A29,データ!$B$5:$D$53,2,FALSE))</f>
        <v>松原俊亮</v>
      </c>
      <c r="C29" s="79" t="str">
        <f>IF(A29="","",VLOOKUP(A29,データ!$B$5:$D$53,3,FALSE))</f>
        <v>三財中</v>
      </c>
      <c r="D29" s="83" t="str">
        <f>IF(L27="","",IF(L27="○","●","○"))</f>
        <v>○</v>
      </c>
      <c r="E29" s="74">
        <f>IF(N27="","",N27)</f>
        <v>6</v>
      </c>
      <c r="F29" s="75">
        <f>IF(M27="","",M27)</f>
        <v>3</v>
      </c>
      <c r="G29" s="133">
        <f>IF(O27="","",O27)</f>
      </c>
      <c r="H29" s="85" t="str">
        <f>IF(L28="","",IF(L28="○","●","○"))</f>
        <v>○</v>
      </c>
      <c r="I29" s="74">
        <f>IF(N28="","",N28)</f>
        <v>6</v>
      </c>
      <c r="J29" s="75">
        <f>IF(M28="","",M28)</f>
        <v>2</v>
      </c>
      <c r="K29" s="133">
        <f>IF(O28="","",O28)</f>
      </c>
      <c r="L29" s="302"/>
      <c r="M29" s="303"/>
      <c r="N29" s="303"/>
      <c r="O29" s="269"/>
      <c r="P29" s="74">
        <f>IF(D29="","",COUNTIF(D29:O29,"○"))</f>
        <v>2</v>
      </c>
      <c r="Q29" s="75">
        <f>IF(D29="","",COUNTIF(D29:O29,"●"))</f>
        <v>0</v>
      </c>
      <c r="R29" s="328">
        <f>IF(E29="","",(E29+I29)/(E29+F29+I29+J29)+P29)</f>
        <v>2.7058823529411766</v>
      </c>
      <c r="S29" s="301"/>
      <c r="T29" s="326">
        <f>IF(R29="","",RANK(R29,R27:S29))</f>
        <v>1</v>
      </c>
      <c r="U29" s="326"/>
      <c r="AB29" s="349"/>
      <c r="AC29" s="87" t="s">
        <v>570</v>
      </c>
      <c r="AF29" s="340"/>
    </row>
    <row r="30" spans="14:32" ht="22.5" customHeight="1">
      <c r="N30" s="343"/>
      <c r="O30" s="343"/>
      <c r="P30" s="343"/>
      <c r="Q30" s="343"/>
      <c r="R30" s="343"/>
      <c r="S30" s="342"/>
      <c r="T30" s="343"/>
      <c r="U30" s="343"/>
      <c r="AB30" s="345"/>
      <c r="AC30" s="354">
        <v>61</v>
      </c>
      <c r="AD30" s="352"/>
      <c r="AF30" s="340"/>
    </row>
    <row r="31" spans="1:32" ht="22.5" customHeight="1">
      <c r="A31" s="82" t="s">
        <v>18</v>
      </c>
      <c r="B31" s="77" t="s">
        <v>39</v>
      </c>
      <c r="C31" s="82" t="s">
        <v>0</v>
      </c>
      <c r="D31" s="344" t="str">
        <f>LEFT(B32,3)</f>
        <v>黒岩　</v>
      </c>
      <c r="E31" s="394"/>
      <c r="F31" s="394"/>
      <c r="G31" s="326"/>
      <c r="H31" s="394" t="str">
        <f>LEFT(B33,3)</f>
        <v>山下　</v>
      </c>
      <c r="I31" s="394"/>
      <c r="J31" s="394"/>
      <c r="K31" s="326"/>
      <c r="L31" s="326" t="str">
        <f>LEFT(B34,3)</f>
        <v>桜井　</v>
      </c>
      <c r="M31" s="326"/>
      <c r="N31" s="326"/>
      <c r="O31" s="326"/>
      <c r="P31" s="327" t="s">
        <v>46</v>
      </c>
      <c r="Q31" s="327"/>
      <c r="R31" s="396" t="s">
        <v>1</v>
      </c>
      <c r="S31" s="341"/>
      <c r="T31" s="327" t="s">
        <v>47</v>
      </c>
      <c r="U31" s="327"/>
      <c r="AB31" s="345"/>
      <c r="AD31" s="352"/>
      <c r="AF31" s="340"/>
    </row>
    <row r="32" spans="1:32" ht="22.5" customHeight="1">
      <c r="A32" s="80">
        <f>A29+1</f>
        <v>16</v>
      </c>
      <c r="B32" s="78" t="str">
        <f>IF(A32="","",VLOOKUP(A32,データ!$B$5:$D$53,2,FALSE))</f>
        <v>黒岩　祐介</v>
      </c>
      <c r="C32" s="79" t="str">
        <f>IF(A32="","",VLOOKUP(A32,データ!$B$5:$D$53,3,FALSE))</f>
        <v>シーガイアＪｒ.</v>
      </c>
      <c r="D32" s="270"/>
      <c r="E32" s="303"/>
      <c r="F32" s="303"/>
      <c r="G32" s="269"/>
      <c r="H32" s="81" t="str">
        <f>IF(I32="","",IF(I32&gt;J32,"○","●"))</f>
        <v>●</v>
      </c>
      <c r="I32" s="36">
        <v>4</v>
      </c>
      <c r="J32" s="33">
        <v>6</v>
      </c>
      <c r="K32" s="33"/>
      <c r="L32" s="81" t="str">
        <f>IF(M32="","",IF(M32&gt;N32,"○","●"))</f>
        <v>○</v>
      </c>
      <c r="M32" s="36">
        <v>6</v>
      </c>
      <c r="N32" s="33">
        <v>2</v>
      </c>
      <c r="O32" s="33"/>
      <c r="P32" s="74">
        <f>IF(H32="","",COUNTIF(D32:O32,"○"))</f>
        <v>1</v>
      </c>
      <c r="Q32" s="75">
        <f>IF(H32="","",COUNTIF(D32:O32,"●"))</f>
        <v>1</v>
      </c>
      <c r="R32" s="328">
        <f>IF(I32="","",(I32+M32)/(I32+J32+M32+N32)+P32)</f>
        <v>1.5555555555555556</v>
      </c>
      <c r="S32" s="301"/>
      <c r="T32" s="326">
        <f>IF(R32="","",RANK(R32,R32:S34))</f>
        <v>2</v>
      </c>
      <c r="U32" s="326"/>
      <c r="V32" s="34"/>
      <c r="W32" s="91"/>
      <c r="X32" s="34"/>
      <c r="Y32" s="91"/>
      <c r="Z32" s="34"/>
      <c r="AA32" s="339" t="s">
        <v>571</v>
      </c>
      <c r="AB32" s="345"/>
      <c r="AD32" s="352"/>
      <c r="AF32" s="340"/>
    </row>
    <row r="33" spans="1:32" ht="22.5" customHeight="1">
      <c r="A33" s="80">
        <f>A32+1</f>
        <v>17</v>
      </c>
      <c r="B33" s="78" t="str">
        <f>IF(A33="","",VLOOKUP(A33,データ!$B$5:$D$53,2,FALSE))</f>
        <v>山下　創一郎</v>
      </c>
      <c r="C33" s="79" t="str">
        <f>IF(A33="","",VLOOKUP(A33,データ!$B$5:$D$53,3,FALSE))</f>
        <v>広瀬中</v>
      </c>
      <c r="D33" s="83" t="str">
        <f>IF(H32="","",IF(H32="○","●","○"))</f>
        <v>○</v>
      </c>
      <c r="E33" s="74">
        <f>IF(J32="","",J32)</f>
        <v>6</v>
      </c>
      <c r="F33" s="75">
        <f>IF(I32="","",I32)</f>
        <v>4</v>
      </c>
      <c r="G33" s="133">
        <f>IF(K32="","",K32)</f>
      </c>
      <c r="H33" s="302"/>
      <c r="I33" s="303"/>
      <c r="J33" s="303"/>
      <c r="K33" s="269"/>
      <c r="L33" s="84" t="str">
        <f>IF(M33="","",IF(M33&gt;N33,"○","●"))</f>
        <v>○</v>
      </c>
      <c r="M33" s="77">
        <v>6</v>
      </c>
      <c r="N33" s="76">
        <v>0</v>
      </c>
      <c r="O33" s="76"/>
      <c r="P33" s="74">
        <f>IF(D33="","",COUNTIF(D33:O33,"○"))</f>
        <v>2</v>
      </c>
      <c r="Q33" s="75">
        <f>IF(D33="","",COUNTIF(D33:O33,"●"))</f>
        <v>0</v>
      </c>
      <c r="R33" s="328">
        <f>IF(E33="","",(E33+M33)/(E33+F33+M33+N33)+P33)</f>
        <v>2.75</v>
      </c>
      <c r="S33" s="301"/>
      <c r="T33" s="326">
        <f>IF(R33="","",RANK(R33,R32:S34))</f>
        <v>1</v>
      </c>
      <c r="U33" s="326"/>
      <c r="X33" s="24"/>
      <c r="AD33" s="352"/>
      <c r="AF33" s="340"/>
    </row>
    <row r="34" spans="1:32" ht="22.5" customHeight="1">
      <c r="A34" s="80">
        <f>A33+1</f>
        <v>18</v>
      </c>
      <c r="B34" s="59" t="str">
        <f>IF(A34="","",VLOOKUP(A34,データ!$B$5:$D$53,2,FALSE))</f>
        <v>桜井　悠樹</v>
      </c>
      <c r="C34" s="79" t="str">
        <f>IF(A34="","",VLOOKUP(A34,データ!$B$5:$D$53,3,FALSE))</f>
        <v>チームミリオン</v>
      </c>
      <c r="D34" s="83" t="str">
        <f>IF(L32="","",IF(L32="○","●","○"))</f>
        <v>●</v>
      </c>
      <c r="E34" s="74">
        <f>IF(N32="","",N32)</f>
        <v>2</v>
      </c>
      <c r="F34" s="75">
        <f>IF(M32="","",M32)</f>
        <v>6</v>
      </c>
      <c r="G34" s="133">
        <f>IF(O32="","",O32)</f>
      </c>
      <c r="H34" s="85" t="str">
        <f>IF(L33="","",IF(L33="○","●","○"))</f>
        <v>●</v>
      </c>
      <c r="I34" s="74">
        <f>IF(N33="","",N33)</f>
        <v>0</v>
      </c>
      <c r="J34" s="75">
        <f>IF(M33="","",M33)</f>
        <v>6</v>
      </c>
      <c r="K34" s="133">
        <f>IF(O33="","",O33)</f>
      </c>
      <c r="L34" s="302"/>
      <c r="M34" s="303"/>
      <c r="N34" s="303"/>
      <c r="O34" s="269"/>
      <c r="P34" s="74">
        <f>IF(D34="","",COUNTIF(D34:O34,"○"))</f>
        <v>0</v>
      </c>
      <c r="Q34" s="75">
        <f>IF(D34="","",COUNTIF(D34:O34,"●"))</f>
        <v>2</v>
      </c>
      <c r="R34" s="328">
        <f>IF(E34="","",(E34+I34)/(E34+F34+I34+J34)+P34)</f>
        <v>0.14285714285714285</v>
      </c>
      <c r="S34" s="301"/>
      <c r="T34" s="326">
        <f>IF(R34="","",RANK(R34,R32:S34))</f>
        <v>3</v>
      </c>
      <c r="U34" s="326"/>
      <c r="AD34" s="352"/>
      <c r="AF34" s="340"/>
    </row>
    <row r="35" spans="14:32" ht="22.5" customHeight="1">
      <c r="N35" s="343"/>
      <c r="O35" s="343"/>
      <c r="P35" s="343"/>
      <c r="Q35" s="343"/>
      <c r="R35" s="343"/>
      <c r="S35" s="342"/>
      <c r="T35" s="343"/>
      <c r="U35" s="343"/>
      <c r="Z35" s="86"/>
      <c r="AD35" s="353"/>
      <c r="AE35" s="355" t="s">
        <v>573</v>
      </c>
      <c r="AF35" s="345"/>
    </row>
    <row r="36" spans="1:31" ht="22.5" customHeight="1">
      <c r="A36" s="82" t="s">
        <v>19</v>
      </c>
      <c r="B36" s="77" t="s">
        <v>39</v>
      </c>
      <c r="C36" s="82" t="s">
        <v>0</v>
      </c>
      <c r="D36" s="344" t="str">
        <f>LEFT(B37,3)</f>
        <v>篠原盛</v>
      </c>
      <c r="E36" s="394"/>
      <c r="F36" s="394"/>
      <c r="G36" s="326"/>
      <c r="H36" s="394" t="str">
        <f>LEFT(B38,3)</f>
        <v>相田裕</v>
      </c>
      <c r="I36" s="394"/>
      <c r="J36" s="394"/>
      <c r="K36" s="326"/>
      <c r="L36" s="326" t="str">
        <f>LEFT(B39,3)</f>
        <v>田中　</v>
      </c>
      <c r="M36" s="326"/>
      <c r="N36" s="326"/>
      <c r="O36" s="326"/>
      <c r="P36" s="327" t="s">
        <v>46</v>
      </c>
      <c r="Q36" s="327"/>
      <c r="R36" s="396" t="s">
        <v>1</v>
      </c>
      <c r="S36" s="341"/>
      <c r="T36" s="327" t="s">
        <v>47</v>
      </c>
      <c r="U36" s="327"/>
      <c r="Z36" s="86"/>
      <c r="AD36" s="352"/>
      <c r="AE36" s="18">
        <v>62</v>
      </c>
    </row>
    <row r="37" spans="1:30" ht="22.5" customHeight="1">
      <c r="A37" s="80">
        <f>A34+1</f>
        <v>19</v>
      </c>
      <c r="B37" s="78" t="str">
        <f>IF(A37="","",VLOOKUP(A37,データ!$B$5:$D$53,2,FALSE))</f>
        <v>篠原盛太郎</v>
      </c>
      <c r="C37" s="79" t="str">
        <f>IF(A37="","",VLOOKUP(A37,データ!$B$5:$D$53,3,FALSE))</f>
        <v>三財中</v>
      </c>
      <c r="D37" s="270"/>
      <c r="E37" s="303"/>
      <c r="F37" s="303"/>
      <c r="G37" s="269"/>
      <c r="H37" s="81" t="str">
        <f>IF(I37="","",IF(I37&gt;J37,"○","●"))</f>
        <v>○</v>
      </c>
      <c r="I37" s="36">
        <v>6</v>
      </c>
      <c r="J37" s="33">
        <v>2</v>
      </c>
      <c r="K37" s="33"/>
      <c r="L37" s="81" t="str">
        <f>IF(M37="","",IF(M37&gt;N37,"○","●"))</f>
        <v>○</v>
      </c>
      <c r="M37" s="36">
        <v>6</v>
      </c>
      <c r="N37" s="33">
        <v>1</v>
      </c>
      <c r="O37" s="33"/>
      <c r="P37" s="74">
        <f>IF(H37="","",COUNTIF(D37:O37,"○"))</f>
        <v>2</v>
      </c>
      <c r="Q37" s="75">
        <f>IF(H37="","",COUNTIF(D37:O37,"●"))</f>
        <v>0</v>
      </c>
      <c r="R37" s="328">
        <f>IF(I37="","",(I37+M37)/(I37+J37+M37+N37)+P37)</f>
        <v>2.8</v>
      </c>
      <c r="S37" s="301"/>
      <c r="T37" s="326">
        <f>IF(R37="","",RANK(R37,R37:S39))</f>
        <v>1</v>
      </c>
      <c r="U37" s="326"/>
      <c r="V37" s="35"/>
      <c r="W37" s="34"/>
      <c r="X37" s="34"/>
      <c r="Y37" s="34"/>
      <c r="Z37" s="90"/>
      <c r="AA37" s="244" t="s">
        <v>572</v>
      </c>
      <c r="AD37" s="352"/>
    </row>
    <row r="38" spans="1:30" ht="22.5" customHeight="1">
      <c r="A38" s="80">
        <f>A37+1</f>
        <v>20</v>
      </c>
      <c r="B38" s="78" t="str">
        <f>IF(A38="","",VLOOKUP(A38,データ!$B$5:$D$53,2,FALSE))</f>
        <v>相田裕亮</v>
      </c>
      <c r="C38" s="79" t="str">
        <f>IF(A38="","",VLOOKUP(A38,データ!$B$5:$D$53,3,FALSE))</f>
        <v>高鍋西中</v>
      </c>
      <c r="D38" s="83" t="str">
        <f>IF(H37="","",IF(H37="○","●","○"))</f>
        <v>●</v>
      </c>
      <c r="E38" s="74">
        <f>IF(J37="","",J37)</f>
        <v>2</v>
      </c>
      <c r="F38" s="75">
        <f>IF(I37="","",I37)</f>
        <v>6</v>
      </c>
      <c r="G38" s="133">
        <f>IF(K37="","",K37)</f>
      </c>
      <c r="H38" s="302"/>
      <c r="I38" s="303"/>
      <c r="J38" s="303"/>
      <c r="K38" s="269"/>
      <c r="L38" s="84" t="str">
        <f>IF(M38="","",IF(M38&gt;N38,"○","●"))</f>
        <v>○</v>
      </c>
      <c r="M38" s="77">
        <v>6</v>
      </c>
      <c r="N38" s="76">
        <v>4</v>
      </c>
      <c r="O38" s="76"/>
      <c r="P38" s="74">
        <f>IF(D38="","",COUNTIF(D38:O38,"○"))</f>
        <v>1</v>
      </c>
      <c r="Q38" s="75">
        <f>IF(D38="","",COUNTIF(D38:O38,"●"))</f>
        <v>1</v>
      </c>
      <c r="R38" s="328">
        <f>IF(E38="","",(E38+M38)/(E38+F38+M38+N38)+P38)</f>
        <v>1.4444444444444444</v>
      </c>
      <c r="S38" s="301"/>
      <c r="T38" s="326">
        <f>IF(R38="","",RANK(R38,R37:S39))</f>
        <v>2</v>
      </c>
      <c r="U38" s="326"/>
      <c r="V38" s="24"/>
      <c r="X38" s="24"/>
      <c r="Y38" s="24"/>
      <c r="Z38" s="86"/>
      <c r="AB38" s="345"/>
      <c r="AD38" s="352"/>
    </row>
    <row r="39" spans="1:30" ht="22.5" customHeight="1">
      <c r="A39" s="80">
        <f>A38+1</f>
        <v>21</v>
      </c>
      <c r="B39" s="59" t="str">
        <f>IF(A39="","",VLOOKUP(A39,データ!$B$5:$D$53,2,FALSE))</f>
        <v>田中　佑樹</v>
      </c>
      <c r="C39" s="79" t="str">
        <f>IF(A39="","",VLOOKUP(A39,データ!$B$5:$D$53,3,FALSE))</f>
        <v>鵬翔中</v>
      </c>
      <c r="D39" s="83" t="str">
        <f>IF(L37="","",IF(L37="○","●","○"))</f>
        <v>●</v>
      </c>
      <c r="E39" s="74">
        <f>IF(N37="","",N37)</f>
        <v>1</v>
      </c>
      <c r="F39" s="75">
        <f>IF(M37="","",M37)</f>
        <v>6</v>
      </c>
      <c r="G39" s="133">
        <f>IF(O37="","",O37)</f>
      </c>
      <c r="H39" s="85" t="str">
        <f>IF(L38="","",IF(L38="○","●","○"))</f>
        <v>●</v>
      </c>
      <c r="I39" s="74">
        <f>IF(N38="","",N38)</f>
        <v>4</v>
      </c>
      <c r="J39" s="75">
        <f>IF(M38="","",M38)</f>
        <v>6</v>
      </c>
      <c r="K39" s="133">
        <f>IF(O38="","",O38)</f>
      </c>
      <c r="L39" s="302"/>
      <c r="M39" s="303"/>
      <c r="N39" s="303"/>
      <c r="O39" s="269"/>
      <c r="P39" s="74">
        <f>IF(D39="","",COUNTIF(D39:O39,"○"))</f>
        <v>0</v>
      </c>
      <c r="Q39" s="75">
        <f>IF(D39="","",COUNTIF(D39:O39,"●"))</f>
        <v>2</v>
      </c>
      <c r="R39" s="328">
        <f>IF(E39="","",(E39+I39)/(E39+F39+I39+J39)+P39)</f>
        <v>0.29411764705882354</v>
      </c>
      <c r="S39" s="301"/>
      <c r="T39" s="326">
        <f>IF(R39="","",RANK(R39,R37:S39))</f>
        <v>3</v>
      </c>
      <c r="U39" s="326"/>
      <c r="V39" s="24"/>
      <c r="Z39" s="86"/>
      <c r="AB39" s="345"/>
      <c r="AD39" s="352"/>
    </row>
    <row r="40" spans="14:30" ht="22.5" customHeight="1">
      <c r="N40" s="343"/>
      <c r="O40" s="343"/>
      <c r="P40" s="343"/>
      <c r="Q40" s="343"/>
      <c r="R40" s="343"/>
      <c r="S40" s="342"/>
      <c r="T40" s="343"/>
      <c r="U40" s="343"/>
      <c r="AB40" s="349"/>
      <c r="AC40" s="355" t="s">
        <v>573</v>
      </c>
      <c r="AD40" s="352"/>
    </row>
    <row r="41" spans="1:29" ht="22.5" customHeight="1">
      <c r="A41" s="82" t="s">
        <v>20</v>
      </c>
      <c r="B41" s="77" t="s">
        <v>39</v>
      </c>
      <c r="C41" s="82" t="s">
        <v>0</v>
      </c>
      <c r="D41" s="344" t="str">
        <f>LEFT(B42,3)</f>
        <v>北岩　</v>
      </c>
      <c r="E41" s="394"/>
      <c r="F41" s="394"/>
      <c r="G41" s="326"/>
      <c r="H41" s="394" t="str">
        <f>LEFT(B43,3)</f>
        <v>金田祐</v>
      </c>
      <c r="I41" s="394"/>
      <c r="J41" s="394"/>
      <c r="K41" s="326"/>
      <c r="L41" s="326" t="str">
        <f>LEFT(B44,3)</f>
        <v>安藤 </v>
      </c>
      <c r="M41" s="326"/>
      <c r="N41" s="326"/>
      <c r="O41" s="326"/>
      <c r="P41" s="327" t="s">
        <v>46</v>
      </c>
      <c r="Q41" s="327"/>
      <c r="R41" s="396" t="s">
        <v>1</v>
      </c>
      <c r="S41" s="341"/>
      <c r="T41" s="327" t="s">
        <v>47</v>
      </c>
      <c r="U41" s="327"/>
      <c r="Z41" s="86"/>
      <c r="AB41" s="345"/>
      <c r="AC41" s="18">
        <v>64</v>
      </c>
    </row>
    <row r="42" spans="1:28" ht="22.5" customHeight="1">
      <c r="A42" s="80">
        <f>A39+1</f>
        <v>22</v>
      </c>
      <c r="B42" s="78" t="str">
        <f>IF(A42="","",VLOOKUP(A42,データ!$B$5:$D$53,2,FALSE))</f>
        <v>北岩　寛大</v>
      </c>
      <c r="C42" s="79" t="str">
        <f>IF(A42="","",VLOOKUP(A42,データ!$B$5:$D$53,3,FALSE))</f>
        <v>ロイヤルＪｒ</v>
      </c>
      <c r="D42" s="270"/>
      <c r="E42" s="303"/>
      <c r="F42" s="303"/>
      <c r="G42" s="269"/>
      <c r="H42" s="81" t="str">
        <f>IF(I42="","",IF(I42&gt;J42,"○","●"))</f>
        <v>○</v>
      </c>
      <c r="I42" s="36">
        <v>7</v>
      </c>
      <c r="J42" s="33">
        <v>6</v>
      </c>
      <c r="K42" s="33"/>
      <c r="L42" s="81" t="str">
        <f>IF(M42="","",IF(M42&gt;N42,"○","●"))</f>
        <v>●</v>
      </c>
      <c r="M42" s="36">
        <v>4</v>
      </c>
      <c r="N42" s="33">
        <v>6</v>
      </c>
      <c r="O42" s="33"/>
      <c r="P42" s="74">
        <f>IF(H42="","",COUNTIF(D42:O42,"○"))</f>
        <v>1</v>
      </c>
      <c r="Q42" s="75">
        <f>IF(H42="","",COUNTIF(D42:O42,"●"))</f>
        <v>1</v>
      </c>
      <c r="R42" s="328">
        <f>IF(I42="","",(I42+M42)/(I42+J42+M42+N42)+P42)</f>
        <v>1.4782608695652173</v>
      </c>
      <c r="S42" s="301"/>
      <c r="T42" s="326">
        <f>IF(R42="","",RANK(R42,R42:S44))</f>
        <v>2</v>
      </c>
      <c r="U42" s="326"/>
      <c r="V42" s="35"/>
      <c r="W42" s="34"/>
      <c r="X42" s="34"/>
      <c r="Y42" s="34"/>
      <c r="Z42" s="90"/>
      <c r="AA42" s="339" t="s">
        <v>573</v>
      </c>
      <c r="AB42" s="345"/>
    </row>
    <row r="43" spans="1:26" ht="22.5" customHeight="1">
      <c r="A43" s="80">
        <f>A42+1</f>
        <v>23</v>
      </c>
      <c r="B43" s="78" t="str">
        <f>IF(A43="","",VLOOKUP(A43,データ!$B$5:$D$53,2,FALSE))</f>
        <v>金田祐太郎</v>
      </c>
      <c r="C43" s="79" t="str">
        <f>IF(A43="","",VLOOKUP(A43,データ!$B$5:$D$53,3,FALSE))</f>
        <v>高鍋西中</v>
      </c>
      <c r="D43" s="83" t="str">
        <f>IF(H42="","",IF(H42="○","●","○"))</f>
        <v>●</v>
      </c>
      <c r="E43" s="74">
        <f>IF(J42="","",J42)</f>
        <v>6</v>
      </c>
      <c r="F43" s="75">
        <f>IF(I42="","",I42)</f>
        <v>7</v>
      </c>
      <c r="G43" s="133">
        <f>IF(K42="","",K42)</f>
      </c>
      <c r="H43" s="302"/>
      <c r="I43" s="303"/>
      <c r="J43" s="303"/>
      <c r="K43" s="269"/>
      <c r="L43" s="84" t="str">
        <f>IF(M43="","",IF(M43&gt;N43,"○","●"))</f>
        <v>●</v>
      </c>
      <c r="M43" s="77">
        <v>1</v>
      </c>
      <c r="N43" s="76">
        <v>6</v>
      </c>
      <c r="O43" s="76"/>
      <c r="P43" s="74">
        <f>IF(D43="","",COUNTIF(D43:O43,"○"))</f>
        <v>0</v>
      </c>
      <c r="Q43" s="75">
        <f>IF(D43="","",COUNTIF(D43:O43,"●"))</f>
        <v>2</v>
      </c>
      <c r="R43" s="328">
        <f>IF(E43="","",(E43+M43)/(E43+F43+M43+N43)+P43)</f>
        <v>0.35</v>
      </c>
      <c r="S43" s="301"/>
      <c r="T43" s="326">
        <f>IF(R43="","",RANK(R43,R42:S44))</f>
        <v>3</v>
      </c>
      <c r="U43" s="326"/>
      <c r="V43" s="24"/>
      <c r="X43" s="24"/>
      <c r="Y43" s="24"/>
      <c r="Z43" s="86"/>
    </row>
    <row r="44" spans="1:26" ht="22.5" customHeight="1">
      <c r="A44" s="80">
        <f>A43+1</f>
        <v>24</v>
      </c>
      <c r="B44" s="59" t="str">
        <f>IF(A44="","",VLOOKUP(A44,データ!$B$5:$D$53,2,FALSE))</f>
        <v>安藤  翔</v>
      </c>
      <c r="C44" s="79" t="str">
        <f>IF(A44="","",VLOOKUP(A44,データ!$B$5:$D$53,3,FALSE))</f>
        <v>三財中</v>
      </c>
      <c r="D44" s="83" t="str">
        <f>IF(L42="","",IF(L42="○","●","○"))</f>
        <v>○</v>
      </c>
      <c r="E44" s="74">
        <f>IF(N42="","",N42)</f>
        <v>6</v>
      </c>
      <c r="F44" s="75">
        <f>IF(M42="","",M42)</f>
        <v>4</v>
      </c>
      <c r="G44" s="133">
        <f>IF(O42="","",O42)</f>
      </c>
      <c r="H44" s="85" t="str">
        <f>IF(L43="","",IF(L43="○","●","○"))</f>
        <v>○</v>
      </c>
      <c r="I44" s="74">
        <f>IF(N43="","",N43)</f>
        <v>6</v>
      </c>
      <c r="J44" s="75">
        <f>IF(M43="","",M43)</f>
        <v>1</v>
      </c>
      <c r="K44" s="133">
        <f>IF(O43="","",O43)</f>
      </c>
      <c r="L44" s="302"/>
      <c r="M44" s="303"/>
      <c r="N44" s="303"/>
      <c r="O44" s="269"/>
      <c r="P44" s="74">
        <f>IF(D44="","",COUNTIF(D44:O44,"○"))</f>
        <v>2</v>
      </c>
      <c r="Q44" s="75">
        <f>IF(D44="","",COUNTIF(D44:O44,"●"))</f>
        <v>0</v>
      </c>
      <c r="R44" s="328">
        <f>IF(E44="","",(E44+I44)/(E44+F44+I44+J44)+P44)</f>
        <v>2.7058823529411766</v>
      </c>
      <c r="S44" s="301"/>
      <c r="T44" s="326">
        <f>IF(R44="","",RANK(R44,R42:S44))</f>
        <v>1</v>
      </c>
      <c r="U44" s="326"/>
      <c r="V44" s="24"/>
      <c r="Z44" s="86"/>
    </row>
    <row r="45" spans="14:21" ht="22.5" customHeight="1">
      <c r="N45" s="343"/>
      <c r="O45" s="343"/>
      <c r="P45" s="343"/>
      <c r="Q45" s="343"/>
      <c r="R45" s="343"/>
      <c r="S45" s="342"/>
      <c r="T45" s="343"/>
      <c r="U45" s="343"/>
    </row>
    <row r="46" spans="4:21" ht="22.5" customHeight="1"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343"/>
      <c r="Q46" s="343"/>
      <c r="R46" s="343"/>
      <c r="S46" s="343"/>
      <c r="T46" s="343"/>
      <c r="U46" s="343"/>
    </row>
    <row r="47" ht="17.25" customHeight="1">
      <c r="A47" s="138" t="s">
        <v>404</v>
      </c>
    </row>
    <row r="48" ht="29.25" customHeight="1">
      <c r="A48" s="29" t="s">
        <v>389</v>
      </c>
    </row>
    <row r="49" spans="1:25" ht="22.5" customHeight="1">
      <c r="A49" s="129" t="s">
        <v>420</v>
      </c>
      <c r="S49" s="178"/>
      <c r="V49" s="24"/>
      <c r="W49" s="24"/>
      <c r="Y49" s="24"/>
    </row>
    <row r="50" spans="1:21" ht="22.5" customHeight="1">
      <c r="A50" s="82" t="s">
        <v>407</v>
      </c>
      <c r="B50" s="77" t="s">
        <v>39</v>
      </c>
      <c r="C50" s="82" t="s">
        <v>0</v>
      </c>
      <c r="D50" s="344" t="str">
        <f>LEFT(B51,3)</f>
        <v>濱名　</v>
      </c>
      <c r="E50" s="394"/>
      <c r="F50" s="394"/>
      <c r="G50" s="326"/>
      <c r="H50" s="394" t="str">
        <f>LEFT(B52,3)</f>
        <v>本村　</v>
      </c>
      <c r="I50" s="394"/>
      <c r="J50" s="394"/>
      <c r="K50" s="326"/>
      <c r="L50" s="326" t="str">
        <f>LEFT(B53,3)</f>
        <v>川崎　</v>
      </c>
      <c r="M50" s="326"/>
      <c r="N50" s="326"/>
      <c r="O50" s="326"/>
      <c r="P50" s="327" t="s">
        <v>46</v>
      </c>
      <c r="Q50" s="327"/>
      <c r="R50" s="396" t="s">
        <v>1</v>
      </c>
      <c r="S50" s="341"/>
      <c r="T50" s="327" t="s">
        <v>47</v>
      </c>
      <c r="U50" s="327"/>
    </row>
    <row r="51" spans="1:27" ht="22.5" customHeight="1">
      <c r="A51" s="80">
        <f>A44+1</f>
        <v>25</v>
      </c>
      <c r="B51" s="78" t="str">
        <f>IF(A51="","",VLOOKUP(A51,データ!$B$5:$D$53,2,FALSE))</f>
        <v>濱名　優弥</v>
      </c>
      <c r="C51" s="79" t="str">
        <f>IF(A51="","",VLOOKUP(A51,データ!$B$5:$D$53,3,FALSE))</f>
        <v>ロイヤルＪｒ</v>
      </c>
      <c r="D51" s="270"/>
      <c r="E51" s="303"/>
      <c r="F51" s="303"/>
      <c r="G51" s="269"/>
      <c r="H51" s="81" t="str">
        <f>IF(I51="","",IF(I51&gt;J51,"○","●"))</f>
        <v>●</v>
      </c>
      <c r="I51" s="36">
        <v>3</v>
      </c>
      <c r="J51" s="33">
        <v>6</v>
      </c>
      <c r="K51" s="33"/>
      <c r="L51" s="81" t="str">
        <f>IF(M51="","",IF(M51&gt;N51,"○","●"))</f>
        <v>○</v>
      </c>
      <c r="M51" s="36">
        <v>6</v>
      </c>
      <c r="N51" s="33">
        <v>3</v>
      </c>
      <c r="O51" s="33"/>
      <c r="P51" s="74">
        <f>IF(H51="","",COUNTIF(D51:O51,"○"))</f>
        <v>1</v>
      </c>
      <c r="Q51" s="75">
        <f>IF(H51="","",COUNTIF(D51:O51,"●"))</f>
        <v>1</v>
      </c>
      <c r="R51" s="328">
        <f>IF(I51="","",(I51+M51)/(I51+J51+M51+N51)+P51)</f>
        <v>1.5</v>
      </c>
      <c r="S51" s="301"/>
      <c r="T51" s="326">
        <f>IF(R51="","",RANK(R51,R51:S53))</f>
        <v>2</v>
      </c>
      <c r="U51" s="326"/>
      <c r="V51" s="34"/>
      <c r="W51" s="34"/>
      <c r="X51" s="34"/>
      <c r="Y51" s="34"/>
      <c r="Z51" s="34">
        <v>26</v>
      </c>
      <c r="AA51" s="87" t="s">
        <v>489</v>
      </c>
    </row>
    <row r="52" spans="1:28" ht="22.5" customHeight="1">
      <c r="A52" s="80">
        <f>A51+1</f>
        <v>26</v>
      </c>
      <c r="B52" s="78" t="str">
        <f>IF(A52="","",VLOOKUP(A52,データ!$B$5:$D$53,2,FALSE))</f>
        <v>本村　拓</v>
      </c>
      <c r="C52" s="79" t="str">
        <f>IF(A52="","",VLOOKUP(A52,データ!$B$5:$D$53,3,FALSE))</f>
        <v>鵬翔中</v>
      </c>
      <c r="D52" s="83" t="str">
        <f>IF(H51="","",IF(H51="○","●","○"))</f>
        <v>○</v>
      </c>
      <c r="E52" s="74">
        <f>IF(J51="","",J51)</f>
        <v>6</v>
      </c>
      <c r="F52" s="75">
        <f>IF(I51="","",I51)</f>
        <v>3</v>
      </c>
      <c r="G52" s="133">
        <f>IF(K51="","",K51)</f>
      </c>
      <c r="H52" s="302"/>
      <c r="I52" s="303"/>
      <c r="J52" s="303"/>
      <c r="K52" s="269"/>
      <c r="L52" s="84" t="str">
        <f>IF(M52="","",IF(M52&gt;N52,"○","●"))</f>
        <v>○</v>
      </c>
      <c r="M52" s="77">
        <v>6</v>
      </c>
      <c r="N52" s="76">
        <v>0</v>
      </c>
      <c r="O52" s="76"/>
      <c r="P52" s="74">
        <f>IF(D52="","",COUNTIF(D52:O52,"○"))</f>
        <v>2</v>
      </c>
      <c r="Q52" s="75">
        <f>IF(D52="","",COUNTIF(D52:O52,"●"))</f>
        <v>0</v>
      </c>
      <c r="R52" s="328">
        <f>IF(E52="","",(E52+M52)/(E52+F52+M52+N52)+P52)</f>
        <v>2.8</v>
      </c>
      <c r="S52" s="301"/>
      <c r="T52" s="326">
        <f>IF(R52="","",RANK(R52,R51:S53))</f>
        <v>1</v>
      </c>
      <c r="U52" s="326"/>
      <c r="AA52" s="338"/>
      <c r="AB52" s="345"/>
    </row>
    <row r="53" spans="1:28" ht="22.5" customHeight="1">
      <c r="A53" s="80">
        <f>A52+1</f>
        <v>27</v>
      </c>
      <c r="B53" s="59" t="str">
        <f>IF(A53="","",VLOOKUP(A53,データ!$B$5:$D$53,2,FALSE))</f>
        <v>川崎　貴文</v>
      </c>
      <c r="C53" s="79" t="str">
        <f>IF(A53="","",VLOOKUP(A53,データ!$B$5:$D$53,3,FALSE))</f>
        <v>チームミリオン</v>
      </c>
      <c r="D53" s="83" t="str">
        <f>IF(L51="","",IF(L51="○","●","○"))</f>
        <v>●</v>
      </c>
      <c r="E53" s="74">
        <f>IF(N51="","",N51)</f>
        <v>3</v>
      </c>
      <c r="F53" s="75">
        <f>IF(M51="","",M51)</f>
        <v>6</v>
      </c>
      <c r="G53" s="133">
        <f>IF(O51="","",O51)</f>
      </c>
      <c r="H53" s="85" t="str">
        <f>IF(L52="","",IF(L52="○","●","○"))</f>
        <v>●</v>
      </c>
      <c r="I53" s="74">
        <f>IF(N52="","",N52)</f>
        <v>0</v>
      </c>
      <c r="J53" s="75">
        <f>IF(M52="","",M52)</f>
        <v>6</v>
      </c>
      <c r="K53" s="133">
        <f>IF(O52="","",O52)</f>
      </c>
      <c r="L53" s="302"/>
      <c r="M53" s="303"/>
      <c r="N53" s="303"/>
      <c r="O53" s="269"/>
      <c r="P53" s="74">
        <f>IF(D53="","",COUNTIF(D53:O53,"○"))</f>
        <v>0</v>
      </c>
      <c r="Q53" s="75">
        <f>IF(D53="","",COUNTIF(D53:O53,"●"))</f>
        <v>2</v>
      </c>
      <c r="R53" s="328">
        <f>IF(E53="","",(E53+I53)/(E53+F53+I53+J53)+P53)</f>
        <v>0.2</v>
      </c>
      <c r="S53" s="301"/>
      <c r="T53" s="326">
        <f>IF(R53="","",RANK(R53,R51:S53))</f>
        <v>3</v>
      </c>
      <c r="U53" s="326"/>
      <c r="AB53" s="345"/>
    </row>
    <row r="54" spans="14:30" ht="22.5" customHeight="1">
      <c r="N54" s="343"/>
      <c r="O54" s="343"/>
      <c r="P54" s="343"/>
      <c r="Q54" s="343"/>
      <c r="R54" s="343"/>
      <c r="S54" s="342"/>
      <c r="T54" s="343"/>
      <c r="U54" s="343"/>
      <c r="AB54" s="349"/>
      <c r="AC54" s="347" t="s">
        <v>490</v>
      </c>
      <c r="AD54" s="358"/>
    </row>
    <row r="55" spans="1:30" ht="22.5" customHeight="1">
      <c r="A55" s="82" t="s">
        <v>401</v>
      </c>
      <c r="B55" s="77" t="s">
        <v>39</v>
      </c>
      <c r="C55" s="82" t="s">
        <v>0</v>
      </c>
      <c r="D55" s="344" t="str">
        <f>LEFT(B56,3)</f>
        <v>山本　</v>
      </c>
      <c r="E55" s="394"/>
      <c r="F55" s="394"/>
      <c r="G55" s="326"/>
      <c r="H55" s="394" t="str">
        <f>LEFT(B57,3)</f>
        <v>那須　</v>
      </c>
      <c r="I55" s="394"/>
      <c r="J55" s="394"/>
      <c r="K55" s="326"/>
      <c r="L55" s="326" t="str">
        <f>LEFT(B58,3)</f>
        <v>蓑毛　</v>
      </c>
      <c r="M55" s="326"/>
      <c r="N55" s="326"/>
      <c r="O55" s="326"/>
      <c r="P55" s="327" t="s">
        <v>46</v>
      </c>
      <c r="Q55" s="327"/>
      <c r="R55" s="396" t="s">
        <v>1</v>
      </c>
      <c r="S55" s="341"/>
      <c r="T55" s="327" t="s">
        <v>47</v>
      </c>
      <c r="U55" s="327"/>
      <c r="AB55" s="345"/>
      <c r="AC55" s="357">
        <v>63</v>
      </c>
      <c r="AD55" s="352"/>
    </row>
    <row r="56" spans="1:30" ht="22.5" customHeight="1">
      <c r="A56" s="80">
        <f>A53+1</f>
        <v>28</v>
      </c>
      <c r="B56" s="78" t="str">
        <f>IF(A56="","",VLOOKUP(A56,データ!$B$5:$D$53,2,FALSE))</f>
        <v>山本　勇輝</v>
      </c>
      <c r="C56" s="79" t="str">
        <f>IF(A56="","",VLOOKUP(A56,データ!$B$5:$D$53,3,FALSE))</f>
        <v>鵬翔中</v>
      </c>
      <c r="D56" s="270"/>
      <c r="E56" s="303"/>
      <c r="F56" s="303"/>
      <c r="G56" s="269"/>
      <c r="H56" s="81" t="str">
        <f>IF(I56="","",IF(I56&gt;J56,"○","●"))</f>
        <v>○</v>
      </c>
      <c r="I56" s="36">
        <v>6</v>
      </c>
      <c r="J56" s="33">
        <v>2</v>
      </c>
      <c r="K56" s="33"/>
      <c r="L56" s="81" t="str">
        <f>IF(M56="","",IF(M56&gt;N56,"○","●"))</f>
        <v>●</v>
      </c>
      <c r="M56" s="36">
        <v>4</v>
      </c>
      <c r="N56" s="33">
        <v>6</v>
      </c>
      <c r="O56" s="33"/>
      <c r="P56" s="74">
        <f>IF(H56="","",COUNTIF(D56:O56,"○"))</f>
        <v>1</v>
      </c>
      <c r="Q56" s="75">
        <f>IF(H56="","",COUNTIF(D56:O56,"●"))</f>
        <v>1</v>
      </c>
      <c r="R56" s="328">
        <f>IF(I56="","",(I56+M56)/(I56+J56+M56+N56)+P56)</f>
        <v>1.5555555555555556</v>
      </c>
      <c r="S56" s="301"/>
      <c r="T56" s="326">
        <f>IF(R56="","",RANK(R56,R56:S58))</f>
        <v>2</v>
      </c>
      <c r="U56" s="326"/>
      <c r="V56" s="34"/>
      <c r="W56" s="34"/>
      <c r="X56" s="34"/>
      <c r="Y56" s="34"/>
      <c r="Z56" s="34">
        <v>30</v>
      </c>
      <c r="AA56" s="339" t="s">
        <v>490</v>
      </c>
      <c r="AB56" s="350"/>
      <c r="AC56" s="357"/>
      <c r="AD56" s="352"/>
    </row>
    <row r="57" spans="1:30" ht="22.5" customHeight="1">
      <c r="A57" s="80">
        <f>A56+1</f>
        <v>29</v>
      </c>
      <c r="B57" s="78" t="str">
        <f>IF(A57="","",VLOOKUP(A57,データ!$B$5:$D$53,2,FALSE))</f>
        <v>那須　敬太</v>
      </c>
      <c r="C57" s="79" t="str">
        <f>IF(A57="","",VLOOKUP(A57,データ!$B$5:$D$53,3,FALSE))</f>
        <v>清武Jr</v>
      </c>
      <c r="D57" s="83" t="str">
        <f>IF(H56="","",IF(H56="○","●","○"))</f>
        <v>●</v>
      </c>
      <c r="E57" s="74">
        <f>IF(J56="","",J56)</f>
        <v>2</v>
      </c>
      <c r="F57" s="75">
        <f>IF(I56="","",I56)</f>
        <v>6</v>
      </c>
      <c r="G57" s="133">
        <f>IF(K56="","",K56)</f>
      </c>
      <c r="H57" s="302"/>
      <c r="I57" s="303"/>
      <c r="J57" s="303"/>
      <c r="K57" s="269"/>
      <c r="L57" s="84" t="str">
        <f>IF(M57="","",IF(M57&gt;N57,"○","●"))</f>
        <v>●</v>
      </c>
      <c r="M57" s="77">
        <v>4</v>
      </c>
      <c r="N57" s="76">
        <v>6</v>
      </c>
      <c r="O57" s="76"/>
      <c r="P57" s="74">
        <f>IF(D57="","",COUNTIF(D57:O57,"○"))</f>
        <v>0</v>
      </c>
      <c r="Q57" s="75">
        <f>IF(D57="","",COUNTIF(D57:O57,"●"))</f>
        <v>2</v>
      </c>
      <c r="R57" s="328">
        <f>IF(E57="","",(E57+M57)/(E57+F57+M57+N57)+P57)</f>
        <v>0.3333333333333333</v>
      </c>
      <c r="S57" s="301"/>
      <c r="T57" s="326">
        <f>IF(R57="","",RANK(R57,R56:S58))</f>
        <v>3</v>
      </c>
      <c r="U57" s="326"/>
      <c r="AD57" s="352"/>
    </row>
    <row r="58" spans="1:32" ht="22.5" customHeight="1">
      <c r="A58" s="80">
        <f>A57+1</f>
        <v>30</v>
      </c>
      <c r="B58" s="59" t="str">
        <f>IF(A58="","",VLOOKUP(A58,データ!$B$5:$D$53,2,FALSE))</f>
        <v>蓑毛　周平</v>
      </c>
      <c r="C58" s="79" t="str">
        <f>IF(A58="","",VLOOKUP(A58,データ!$B$5:$D$53,3,FALSE))</f>
        <v>ルネサンス</v>
      </c>
      <c r="D58" s="83" t="str">
        <f>IF(L56="","",IF(L56="○","●","○"))</f>
        <v>○</v>
      </c>
      <c r="E58" s="74">
        <f>IF(N56="","",N56)</f>
        <v>6</v>
      </c>
      <c r="F58" s="75">
        <f>IF(M56="","",M56)</f>
        <v>4</v>
      </c>
      <c r="G58" s="133">
        <f>IF(O56="","",O56)</f>
      </c>
      <c r="H58" s="85" t="str">
        <f>IF(L57="","",IF(L57="○","●","○"))</f>
        <v>○</v>
      </c>
      <c r="I58" s="74">
        <f>IF(N57="","",N57)</f>
        <v>6</v>
      </c>
      <c r="J58" s="75">
        <f>IF(M57="","",M57)</f>
        <v>4</v>
      </c>
      <c r="K58" s="133">
        <f>IF(O57="","",O57)</f>
      </c>
      <c r="L58" s="302"/>
      <c r="M58" s="303"/>
      <c r="N58" s="303"/>
      <c r="O58" s="269"/>
      <c r="P58" s="74">
        <f>IF(D58="","",COUNTIF(D58:O58,"○"))</f>
        <v>2</v>
      </c>
      <c r="Q58" s="75">
        <f>IF(D58="","",COUNTIF(D58:O58,"●"))</f>
        <v>0</v>
      </c>
      <c r="R58" s="328">
        <f>IF(E58="","",(E58+I58)/(E58+F58+I58+J58)+P58)</f>
        <v>2.6</v>
      </c>
      <c r="S58" s="301"/>
      <c r="T58" s="326">
        <f>IF(R58="","",RANK(R58,R56:S58))</f>
        <v>1</v>
      </c>
      <c r="U58" s="326"/>
      <c r="AD58" s="353"/>
      <c r="AE58" s="347" t="s">
        <v>490</v>
      </c>
      <c r="AF58" s="87"/>
    </row>
    <row r="59" spans="14:32" ht="22.5" customHeight="1">
      <c r="N59" s="343"/>
      <c r="O59" s="343"/>
      <c r="P59" s="343"/>
      <c r="Q59" s="343"/>
      <c r="R59" s="343"/>
      <c r="S59" s="342"/>
      <c r="T59" s="343"/>
      <c r="U59" s="343"/>
      <c r="AD59" s="352"/>
      <c r="AE59" s="354">
        <v>63</v>
      </c>
      <c r="AF59" s="340"/>
    </row>
    <row r="60" spans="1:32" ht="22.5" customHeight="1">
      <c r="A60" s="82" t="s">
        <v>408</v>
      </c>
      <c r="B60" s="77" t="s">
        <v>39</v>
      </c>
      <c r="C60" s="82" t="s">
        <v>0</v>
      </c>
      <c r="D60" s="344" t="str">
        <f>LEFT(B61,3)</f>
        <v>宝満　</v>
      </c>
      <c r="E60" s="394"/>
      <c r="F60" s="394"/>
      <c r="G60" s="326"/>
      <c r="H60" s="394" t="str">
        <f>LEFT(B62,3)</f>
        <v>深水　</v>
      </c>
      <c r="I60" s="394"/>
      <c r="J60" s="394"/>
      <c r="K60" s="326"/>
      <c r="L60" s="326" t="str">
        <f>LEFT(B63,3)</f>
        <v>外山　</v>
      </c>
      <c r="M60" s="326"/>
      <c r="N60" s="326"/>
      <c r="O60" s="326"/>
      <c r="P60" s="327" t="s">
        <v>46</v>
      </c>
      <c r="Q60" s="327"/>
      <c r="R60" s="396" t="s">
        <v>1</v>
      </c>
      <c r="S60" s="341"/>
      <c r="T60" s="327" t="s">
        <v>47</v>
      </c>
      <c r="U60" s="327"/>
      <c r="AD60" s="352"/>
      <c r="AF60" s="340"/>
    </row>
    <row r="61" spans="1:32" ht="22.5" customHeight="1">
      <c r="A61" s="80">
        <f>A58+1</f>
        <v>31</v>
      </c>
      <c r="B61" s="78" t="str">
        <f>IF(A61="","",VLOOKUP(A61,データ!$B$5:$D$53,2,FALSE))</f>
        <v>宝満　貴秋</v>
      </c>
      <c r="C61" s="79" t="str">
        <f>IF(A61="","",VLOOKUP(A61,データ!$B$5:$D$53,3,FALSE))</f>
        <v>広瀬中</v>
      </c>
      <c r="D61" s="270"/>
      <c r="E61" s="303"/>
      <c r="F61" s="303"/>
      <c r="G61" s="269"/>
      <c r="H61" s="81" t="str">
        <f>IF(I61="","",IF(I61&gt;J61,"○","●"))</f>
        <v>●</v>
      </c>
      <c r="I61" s="36">
        <v>4</v>
      </c>
      <c r="J61" s="33">
        <v>6</v>
      </c>
      <c r="K61" s="33"/>
      <c r="L61" s="81" t="str">
        <f>IF(M61="","",IF(M61&gt;N61,"○","●"))</f>
        <v>●</v>
      </c>
      <c r="M61" s="36">
        <v>5</v>
      </c>
      <c r="N61" s="33">
        <v>6</v>
      </c>
      <c r="O61" s="33"/>
      <c r="P61" s="74">
        <f>IF(H61="","",COUNTIF(D61:O61,"○"))</f>
        <v>0</v>
      </c>
      <c r="Q61" s="75">
        <f>IF(H61="","",COUNTIF(D61:O61,"●"))</f>
        <v>2</v>
      </c>
      <c r="R61" s="328">
        <f>IF(I61="","",(I61+M61)/(I61+J61+M61+N61)+P61)</f>
        <v>0.42857142857142855</v>
      </c>
      <c r="S61" s="301"/>
      <c r="T61" s="326">
        <f>IF(R61="","",RANK(R61,R61:S63))</f>
        <v>3</v>
      </c>
      <c r="U61" s="326"/>
      <c r="Z61" s="18">
        <v>32</v>
      </c>
      <c r="AA61" s="87" t="s">
        <v>491</v>
      </c>
      <c r="AD61" s="352"/>
      <c r="AF61" s="340"/>
    </row>
    <row r="62" spans="1:32" ht="22.5" customHeight="1">
      <c r="A62" s="80">
        <f>A61+1</f>
        <v>32</v>
      </c>
      <c r="B62" s="78" t="str">
        <f>IF(A62="","",VLOOKUP(A62,データ!$B$5:$D$53,2,FALSE))</f>
        <v>深水　天翔</v>
      </c>
      <c r="C62" s="79" t="str">
        <f>IF(A62="","",VLOOKUP(A62,データ!$B$5:$D$53,3,FALSE))</f>
        <v>鵬翔中</v>
      </c>
      <c r="D62" s="83" t="str">
        <f>IF(H61="","",IF(H61="○","●","○"))</f>
        <v>○</v>
      </c>
      <c r="E62" s="74">
        <f>IF(J61="","",J61)</f>
        <v>6</v>
      </c>
      <c r="F62" s="75">
        <f>IF(I61="","",I61)</f>
        <v>4</v>
      </c>
      <c r="G62" s="133">
        <f>IF(K61="","",K61)</f>
      </c>
      <c r="H62" s="302"/>
      <c r="I62" s="303"/>
      <c r="J62" s="303"/>
      <c r="K62" s="269"/>
      <c r="L62" s="84" t="str">
        <f>IF(M62="","",IF(M62&gt;N62,"○","●"))</f>
        <v>○</v>
      </c>
      <c r="M62" s="77">
        <v>6</v>
      </c>
      <c r="N62" s="76">
        <v>2</v>
      </c>
      <c r="O62" s="76"/>
      <c r="P62" s="74">
        <f>IF(D62="","",COUNTIF(D62:O62,"○"))</f>
        <v>2</v>
      </c>
      <c r="Q62" s="75">
        <f>IF(D62="","",COUNTIF(D62:O62,"●"))</f>
        <v>0</v>
      </c>
      <c r="R62" s="328">
        <f>IF(E62="","",(E62+M62)/(E62+F62+M62+N62)+P62)</f>
        <v>2.6666666666666665</v>
      </c>
      <c r="S62" s="301"/>
      <c r="T62" s="326">
        <f>IF(R62="","",RANK(R62,R61:S63))</f>
        <v>1</v>
      </c>
      <c r="U62" s="326"/>
      <c r="V62" s="32"/>
      <c r="W62" s="32"/>
      <c r="X62" s="32"/>
      <c r="Y62" s="32"/>
      <c r="Z62" s="32"/>
      <c r="AA62" s="338"/>
      <c r="AB62" s="345"/>
      <c r="AD62" s="352"/>
      <c r="AF62" s="340"/>
    </row>
    <row r="63" spans="1:32" ht="22.5" customHeight="1">
      <c r="A63" s="80">
        <f>A62+1</f>
        <v>33</v>
      </c>
      <c r="B63" s="59" t="str">
        <f>IF(A63="","",VLOOKUP(A63,データ!$B$5:$D$53,2,FALSE))</f>
        <v>外山　一光</v>
      </c>
      <c r="C63" s="79" t="str">
        <f>IF(A63="","",VLOOKUP(A63,データ!$B$5:$D$53,3,FALSE))</f>
        <v>シーガイアＪｒ.</v>
      </c>
      <c r="D63" s="83" t="str">
        <f>IF(L61="","",IF(L61="○","●","○"))</f>
        <v>○</v>
      </c>
      <c r="E63" s="74">
        <f>IF(N61="","",N61)</f>
        <v>6</v>
      </c>
      <c r="F63" s="75">
        <f>IF(M61="","",M61)</f>
        <v>5</v>
      </c>
      <c r="G63" s="133">
        <f>IF(O61="","",O61)</f>
      </c>
      <c r="H63" s="85" t="str">
        <f>IF(L62="","",IF(L62="○","●","○"))</f>
        <v>●</v>
      </c>
      <c r="I63" s="74">
        <f>IF(N62="","",N62)</f>
        <v>2</v>
      </c>
      <c r="J63" s="75">
        <f>IF(M62="","",M62)</f>
        <v>6</v>
      </c>
      <c r="K63" s="133">
        <f>IF(O62="","",O62)</f>
      </c>
      <c r="L63" s="302"/>
      <c r="M63" s="303"/>
      <c r="N63" s="303"/>
      <c r="O63" s="269"/>
      <c r="P63" s="74">
        <f>IF(D63="","",COUNTIF(D63:O63,"○"))</f>
        <v>1</v>
      </c>
      <c r="Q63" s="75">
        <f>IF(D63="","",COUNTIF(D63:O63,"●"))</f>
        <v>1</v>
      </c>
      <c r="R63" s="328">
        <f>IF(E63="","",(E63+I63)/(E63+F63+I63+J63)+P63)</f>
        <v>1.4210526315789473</v>
      </c>
      <c r="S63" s="301"/>
      <c r="T63" s="326">
        <f>IF(R63="","",RANK(R63,R61:S63))</f>
        <v>2</v>
      </c>
      <c r="U63" s="326"/>
      <c r="AB63" s="345"/>
      <c r="AD63" s="352"/>
      <c r="AF63" s="340"/>
    </row>
    <row r="64" spans="14:32" ht="22.5" customHeight="1">
      <c r="N64" s="343"/>
      <c r="O64" s="343"/>
      <c r="P64" s="343"/>
      <c r="Q64" s="343"/>
      <c r="R64" s="343"/>
      <c r="S64" s="342"/>
      <c r="T64" s="343"/>
      <c r="U64" s="343"/>
      <c r="AB64" s="349"/>
      <c r="AC64" s="356" t="s">
        <v>491</v>
      </c>
      <c r="AD64" s="352"/>
      <c r="AF64" s="340"/>
    </row>
    <row r="65" spans="1:32" ht="22.5" customHeight="1">
      <c r="A65" s="82" t="s">
        <v>409</v>
      </c>
      <c r="B65" s="77" t="s">
        <v>39</v>
      </c>
      <c r="C65" s="82" t="s">
        <v>0</v>
      </c>
      <c r="D65" s="344" t="str">
        <f>LEFT(B66,3)</f>
        <v>奥村壮</v>
      </c>
      <c r="E65" s="394"/>
      <c r="F65" s="394"/>
      <c r="G65" s="326"/>
      <c r="H65" s="394" t="str">
        <f>LEFT(B67,3)</f>
        <v>宮田　</v>
      </c>
      <c r="I65" s="394"/>
      <c r="J65" s="394"/>
      <c r="K65" s="326"/>
      <c r="L65" s="326" t="str">
        <f>LEFT(B68,3)</f>
        <v>横山彰</v>
      </c>
      <c r="M65" s="326"/>
      <c r="N65" s="326"/>
      <c r="O65" s="326"/>
      <c r="P65" s="327" t="s">
        <v>46</v>
      </c>
      <c r="Q65" s="327"/>
      <c r="R65" s="396" t="s">
        <v>1</v>
      </c>
      <c r="S65" s="341"/>
      <c r="T65" s="327" t="s">
        <v>47</v>
      </c>
      <c r="U65" s="327"/>
      <c r="AB65" s="345"/>
      <c r="AC65" s="18">
        <v>75</v>
      </c>
      <c r="AF65" s="340"/>
    </row>
    <row r="66" spans="1:32" ht="22.5" customHeight="1">
      <c r="A66" s="80">
        <f>A63+1</f>
        <v>34</v>
      </c>
      <c r="B66" s="78" t="str">
        <f>IF(A66="","",VLOOKUP(A66,データ!$B$5:$D$53,2,FALSE))</f>
        <v>奥村壮志</v>
      </c>
      <c r="C66" s="79" t="str">
        <f>IF(A66="","",VLOOKUP(A66,データ!$B$5:$D$53,3,FALSE))</f>
        <v>高鍋西中</v>
      </c>
      <c r="D66" s="270"/>
      <c r="E66" s="303"/>
      <c r="F66" s="303"/>
      <c r="G66" s="269"/>
      <c r="H66" s="81" t="str">
        <f>IF(I66="","",IF(I66&gt;J66,"○","●"))</f>
        <v>○</v>
      </c>
      <c r="I66" s="36">
        <v>6</v>
      </c>
      <c r="J66" s="33">
        <v>3</v>
      </c>
      <c r="K66" s="33"/>
      <c r="L66" s="81" t="str">
        <f>IF(M66="","",IF(M66&gt;N66,"○","●"))</f>
        <v>●</v>
      </c>
      <c r="M66" s="36">
        <v>4</v>
      </c>
      <c r="N66" s="33">
        <v>6</v>
      </c>
      <c r="O66" s="33"/>
      <c r="P66" s="74">
        <f>IF(H66="","",COUNTIF(D66:O66,"○"))</f>
        <v>1</v>
      </c>
      <c r="Q66" s="75">
        <f>IF(H66="","",COUNTIF(D66:O66,"●"))</f>
        <v>1</v>
      </c>
      <c r="R66" s="328">
        <f>IF(I66="","",(I66+M66)/(I66+J66+M66+N66)+P66)</f>
        <v>1.526315789473684</v>
      </c>
      <c r="S66" s="301"/>
      <c r="T66" s="326">
        <f>IF(R66="","",RANK(R66,R66:S68))</f>
        <v>2</v>
      </c>
      <c r="U66" s="326"/>
      <c r="V66" s="34"/>
      <c r="W66" s="34"/>
      <c r="X66" s="34"/>
      <c r="Y66" s="34"/>
      <c r="Z66" s="34">
        <v>36</v>
      </c>
      <c r="AA66" s="339" t="s">
        <v>63</v>
      </c>
      <c r="AB66" s="345"/>
      <c r="AF66" s="340"/>
    </row>
    <row r="67" spans="1:32" ht="22.5" customHeight="1">
      <c r="A67" s="80">
        <f>A66+1</f>
        <v>35</v>
      </c>
      <c r="B67" s="78" t="str">
        <f>IF(A67="","",VLOOKUP(A67,データ!$B$5:$D$53,2,FALSE))</f>
        <v>宮田　龍一</v>
      </c>
      <c r="C67" s="79" t="str">
        <f>IF(A67="","",VLOOKUP(A67,データ!$B$5:$D$53,3,FALSE))</f>
        <v>飫肥中</v>
      </c>
      <c r="D67" s="83" t="str">
        <f>IF(H66="","",IF(H66="○","●","○"))</f>
        <v>●</v>
      </c>
      <c r="E67" s="74">
        <f>IF(J66="","",J66)</f>
        <v>3</v>
      </c>
      <c r="F67" s="75">
        <f>IF(I66="","",I66)</f>
        <v>6</v>
      </c>
      <c r="G67" s="133">
        <f>IF(K66="","",K66)</f>
      </c>
      <c r="H67" s="302"/>
      <c r="I67" s="303"/>
      <c r="J67" s="303"/>
      <c r="K67" s="269"/>
      <c r="L67" s="84" t="str">
        <f>IF(M67="","",IF(M67&gt;N67,"○","●"))</f>
        <v>●</v>
      </c>
      <c r="M67" s="77">
        <v>3</v>
      </c>
      <c r="N67" s="76">
        <v>6</v>
      </c>
      <c r="O67" s="76"/>
      <c r="P67" s="74">
        <f>IF(D67="","",COUNTIF(D67:O67,"○"))</f>
        <v>0</v>
      </c>
      <c r="Q67" s="75">
        <f>IF(D67="","",COUNTIF(D67:O67,"●"))</f>
        <v>2</v>
      </c>
      <c r="R67" s="328">
        <f>IF(E67="","",(E67+M67)/(E67+F67+M67+N67)+P67)</f>
        <v>0.3333333333333333</v>
      </c>
      <c r="S67" s="301"/>
      <c r="T67" s="326">
        <f>IF(R67="","",RANK(R67,R66:S68))</f>
        <v>3</v>
      </c>
      <c r="U67" s="326"/>
      <c r="AF67" s="340"/>
    </row>
    <row r="68" spans="1:35" ht="22.5" customHeight="1">
      <c r="A68" s="80">
        <f>A67+1</f>
        <v>36</v>
      </c>
      <c r="B68" s="59" t="str">
        <f>IF(A68="","",VLOOKUP(A68,データ!$B$5:$D$53,2,FALSE))</f>
        <v>横山彰也</v>
      </c>
      <c r="C68" s="79" t="str">
        <f>IF(A68="","",VLOOKUP(A68,データ!$B$5:$D$53,3,FALSE))</f>
        <v>三財中</v>
      </c>
      <c r="D68" s="83" t="str">
        <f>IF(L66="","",IF(L66="○","●","○"))</f>
        <v>○</v>
      </c>
      <c r="E68" s="74">
        <f>IF(N66="","",N66)</f>
        <v>6</v>
      </c>
      <c r="F68" s="75">
        <f>IF(M66="","",M66)</f>
        <v>4</v>
      </c>
      <c r="G68" s="133">
        <f>IF(O66="","",O66)</f>
      </c>
      <c r="H68" s="85" t="str">
        <f>IF(L67="","",IF(L67="○","●","○"))</f>
        <v>○</v>
      </c>
      <c r="I68" s="74">
        <f>IF(N67="","",N67)</f>
        <v>6</v>
      </c>
      <c r="J68" s="75">
        <f>IF(M67="","",M67)</f>
        <v>3</v>
      </c>
      <c r="K68" s="133">
        <f>IF(O67="","",O67)</f>
      </c>
      <c r="L68" s="302"/>
      <c r="M68" s="303"/>
      <c r="N68" s="303"/>
      <c r="O68" s="269"/>
      <c r="P68" s="74">
        <f>IF(D68="","",COUNTIF(D68:O68,"○"))</f>
        <v>2</v>
      </c>
      <c r="Q68" s="75">
        <f>IF(D68="","",COUNTIF(D68:O68,"●"))</f>
        <v>0</v>
      </c>
      <c r="R68" s="328">
        <f>IF(E68="","",(E68+I68)/(E68+F68+I68+J68)+P68)</f>
        <v>2.6315789473684212</v>
      </c>
      <c r="S68" s="301"/>
      <c r="T68" s="326">
        <f>IF(R68="","",RANK(R68,R66:S68))</f>
        <v>1</v>
      </c>
      <c r="U68" s="326"/>
      <c r="AF68" s="360"/>
      <c r="AG68" s="347" t="s">
        <v>492</v>
      </c>
      <c r="AH68" s="34"/>
      <c r="AI68" s="34"/>
    </row>
    <row r="69" spans="14:33" ht="22.5" customHeight="1">
      <c r="N69" s="343"/>
      <c r="O69" s="343"/>
      <c r="P69" s="343"/>
      <c r="Q69" s="343"/>
      <c r="R69" s="343"/>
      <c r="S69" s="342"/>
      <c r="T69" s="343"/>
      <c r="U69" s="343"/>
      <c r="AF69" s="340"/>
      <c r="AG69" s="18">
        <v>64</v>
      </c>
    </row>
    <row r="70" spans="1:32" ht="22.5" customHeight="1">
      <c r="A70" s="82" t="s">
        <v>410</v>
      </c>
      <c r="B70" s="77" t="s">
        <v>39</v>
      </c>
      <c r="C70" s="82" t="s">
        <v>0</v>
      </c>
      <c r="D70" s="344" t="str">
        <f>LEFT(B71,3)</f>
        <v>黒木　</v>
      </c>
      <c r="E70" s="394"/>
      <c r="F70" s="394"/>
      <c r="G70" s="326"/>
      <c r="H70" s="394" t="str">
        <f>LEFT(B72,3)</f>
        <v>前田寛</v>
      </c>
      <c r="I70" s="394"/>
      <c r="J70" s="394"/>
      <c r="K70" s="326"/>
      <c r="L70" s="326" t="str">
        <f>LEFT(B73,3)</f>
        <v>棧　　</v>
      </c>
      <c r="M70" s="326"/>
      <c r="N70" s="326"/>
      <c r="O70" s="326"/>
      <c r="P70" s="327" t="s">
        <v>46</v>
      </c>
      <c r="Q70" s="327"/>
      <c r="R70" s="396" t="s">
        <v>1</v>
      </c>
      <c r="S70" s="341"/>
      <c r="T70" s="327" t="s">
        <v>47</v>
      </c>
      <c r="U70" s="327"/>
      <c r="AF70" s="340"/>
    </row>
    <row r="71" spans="1:32" ht="22.5" customHeight="1">
      <c r="A71" s="80">
        <f>A68+1</f>
        <v>37</v>
      </c>
      <c r="B71" s="78" t="str">
        <f>IF(A71="","",VLOOKUP(A71,データ!$B$5:$D$53,2,FALSE))</f>
        <v>黒木　尭宏</v>
      </c>
      <c r="C71" s="79" t="str">
        <f>IF(A71="","",VLOOKUP(A71,データ!$B$5:$D$53,3,FALSE))</f>
        <v>チームミリオン</v>
      </c>
      <c r="D71" s="270"/>
      <c r="E71" s="303"/>
      <c r="F71" s="303"/>
      <c r="G71" s="269"/>
      <c r="H71" s="81" t="str">
        <f>IF(I71="","",IF(I71&gt;J71,"○","●"))</f>
        <v>●</v>
      </c>
      <c r="I71" s="36">
        <v>4</v>
      </c>
      <c r="J71" s="33">
        <v>6</v>
      </c>
      <c r="K71" s="33"/>
      <c r="L71" s="81" t="str">
        <f>IF(M71="","",IF(M71&gt;N71,"○","●"))</f>
        <v>●</v>
      </c>
      <c r="M71" s="36">
        <v>4</v>
      </c>
      <c r="N71" s="33">
        <v>6</v>
      </c>
      <c r="O71" s="33"/>
      <c r="P71" s="74">
        <f>IF(H71="","",COUNTIF(D71:O71,"○"))</f>
        <v>0</v>
      </c>
      <c r="Q71" s="75">
        <f>IF(H71="","",COUNTIF(D71:O71,"●"))</f>
        <v>2</v>
      </c>
      <c r="R71" s="328">
        <f>IF(I71="","",(I71+M71)/(I71+J71+M71+N71)+P71)</f>
        <v>0.4</v>
      </c>
      <c r="S71" s="301"/>
      <c r="T71" s="326">
        <f>IF(R71="","",RANK(R71,R71:S73))</f>
        <v>3</v>
      </c>
      <c r="U71" s="326"/>
      <c r="Z71" s="18">
        <v>39</v>
      </c>
      <c r="AA71" s="87" t="s">
        <v>54</v>
      </c>
      <c r="AF71" s="340"/>
    </row>
    <row r="72" spans="1:32" ht="22.5" customHeight="1">
      <c r="A72" s="80">
        <f>A71+1</f>
        <v>38</v>
      </c>
      <c r="B72" s="78" t="str">
        <f>IF(A72="","",VLOOKUP(A72,データ!$B$5:$D$53,2,FALSE))</f>
        <v>前田寛紀</v>
      </c>
      <c r="C72" s="79" t="str">
        <f>IF(A72="","",VLOOKUP(A72,データ!$B$5:$D$53,3,FALSE))</f>
        <v>高鍋西中</v>
      </c>
      <c r="D72" s="83" t="str">
        <f>IF(H71="","",IF(H71="○","●","○"))</f>
        <v>○</v>
      </c>
      <c r="E72" s="74">
        <f>IF(J71="","",J71)</f>
        <v>6</v>
      </c>
      <c r="F72" s="75">
        <f>IF(I71="","",I71)</f>
        <v>4</v>
      </c>
      <c r="G72" s="133">
        <f>IF(K71="","",K71)</f>
      </c>
      <c r="H72" s="302"/>
      <c r="I72" s="303"/>
      <c r="J72" s="303"/>
      <c r="K72" s="269"/>
      <c r="L72" s="84" t="str">
        <f>IF(M72="","",IF(M72&gt;N72,"○","●"))</f>
        <v>●</v>
      </c>
      <c r="M72" s="77">
        <v>5</v>
      </c>
      <c r="N72" s="76">
        <v>7</v>
      </c>
      <c r="O72" s="76"/>
      <c r="P72" s="74">
        <f>IF(D72="","",COUNTIF(D72:O72,"○"))</f>
        <v>1</v>
      </c>
      <c r="Q72" s="75">
        <f>IF(D72="","",COUNTIF(D72:O72,"●"))</f>
        <v>1</v>
      </c>
      <c r="R72" s="328">
        <f>IF(E72="","",(E72+M72)/(E72+F72+M72+N72)+P72)</f>
        <v>1.5</v>
      </c>
      <c r="S72" s="301"/>
      <c r="T72" s="326">
        <f>IF(R72="","",RANK(R72,R71:S73))</f>
        <v>2</v>
      </c>
      <c r="U72" s="326"/>
      <c r="V72" s="32"/>
      <c r="W72" s="32"/>
      <c r="X72" s="32"/>
      <c r="Y72" s="32"/>
      <c r="Z72" s="32"/>
      <c r="AA72" s="338"/>
      <c r="AB72" s="345"/>
      <c r="AF72" s="340"/>
    </row>
    <row r="73" spans="1:32" ht="22.5" customHeight="1">
      <c r="A73" s="80">
        <f>A72+1</f>
        <v>39</v>
      </c>
      <c r="B73" s="59" t="str">
        <f>IF(A73="","",VLOOKUP(A73,データ!$B$5:$D$53,2,FALSE))</f>
        <v>棧　　壮真</v>
      </c>
      <c r="C73" s="79" t="str">
        <f>IF(A73="","",VLOOKUP(A73,データ!$B$5:$D$53,3,FALSE))</f>
        <v>鵬翔中</v>
      </c>
      <c r="D73" s="83" t="str">
        <f>IF(L71="","",IF(L71="○","●","○"))</f>
        <v>○</v>
      </c>
      <c r="E73" s="74">
        <f>IF(N71="","",N71)</f>
        <v>6</v>
      </c>
      <c r="F73" s="75">
        <f>IF(M71="","",M71)</f>
        <v>4</v>
      </c>
      <c r="G73" s="133">
        <f>IF(O71="","",O71)</f>
      </c>
      <c r="H73" s="85" t="str">
        <f>IF(L72="","",IF(L72="○","●","○"))</f>
        <v>○</v>
      </c>
      <c r="I73" s="74">
        <f>IF(N72="","",N72)</f>
        <v>7</v>
      </c>
      <c r="J73" s="75">
        <f>IF(M72="","",M72)</f>
        <v>5</v>
      </c>
      <c r="K73" s="133">
        <f>IF(O72="","",O72)</f>
      </c>
      <c r="L73" s="302"/>
      <c r="M73" s="303"/>
      <c r="N73" s="303"/>
      <c r="O73" s="269"/>
      <c r="P73" s="74">
        <f>IF(D73="","",COUNTIF(D73:O73,"○"))</f>
        <v>2</v>
      </c>
      <c r="Q73" s="75">
        <f>IF(D73="","",COUNTIF(D73:O73,"●"))</f>
        <v>0</v>
      </c>
      <c r="R73" s="328">
        <f>IF(E73="","",(E73+I73)/(E73+F73+I73+J73)+P73)</f>
        <v>2.590909090909091</v>
      </c>
      <c r="S73" s="301"/>
      <c r="T73" s="326">
        <f>IF(R73="","",RANK(R73,R71:S73))</f>
        <v>1</v>
      </c>
      <c r="U73" s="326"/>
      <c r="AB73" s="349"/>
      <c r="AC73" s="347" t="s">
        <v>198</v>
      </c>
      <c r="AF73" s="340"/>
    </row>
    <row r="74" spans="14:32" ht="22.5" customHeight="1">
      <c r="N74" s="343"/>
      <c r="O74" s="343"/>
      <c r="P74" s="343"/>
      <c r="Q74" s="343"/>
      <c r="R74" s="343"/>
      <c r="S74" s="342"/>
      <c r="T74" s="343"/>
      <c r="U74" s="343"/>
      <c r="AB74" s="345"/>
      <c r="AC74" s="354">
        <v>63</v>
      </c>
      <c r="AD74" s="352"/>
      <c r="AF74" s="340"/>
    </row>
    <row r="75" spans="1:32" ht="22.5" customHeight="1">
      <c r="A75" s="82" t="s">
        <v>411</v>
      </c>
      <c r="B75" s="77" t="s">
        <v>39</v>
      </c>
      <c r="C75" s="82" t="s">
        <v>0</v>
      </c>
      <c r="D75" s="344" t="str">
        <f>LEFT(B76,3)</f>
        <v>成合太</v>
      </c>
      <c r="E75" s="394"/>
      <c r="F75" s="394"/>
      <c r="G75" s="326"/>
      <c r="H75" s="394" t="str">
        <f>LEFT(B77,3)</f>
        <v>斉藤　</v>
      </c>
      <c r="I75" s="394"/>
      <c r="J75" s="394"/>
      <c r="K75" s="326"/>
      <c r="L75" s="326" t="str">
        <f>LEFT(B78,3)</f>
        <v>内野　</v>
      </c>
      <c r="M75" s="326"/>
      <c r="N75" s="326"/>
      <c r="O75" s="326"/>
      <c r="P75" s="396" t="str">
        <f>LEFT(B79,3)</f>
        <v>長友　</v>
      </c>
      <c r="Q75" s="423"/>
      <c r="R75" s="423"/>
      <c r="S75" s="341"/>
      <c r="T75" s="271" t="s">
        <v>46</v>
      </c>
      <c r="U75" s="271"/>
      <c r="V75" s="433" t="s">
        <v>1</v>
      </c>
      <c r="W75" s="434"/>
      <c r="X75" s="271" t="s">
        <v>47</v>
      </c>
      <c r="Y75" s="271"/>
      <c r="AB75" s="345"/>
      <c r="AD75" s="352"/>
      <c r="AF75" s="340"/>
    </row>
    <row r="76" spans="1:32" ht="22.5" customHeight="1">
      <c r="A76" s="80">
        <f>A73+1</f>
        <v>40</v>
      </c>
      <c r="B76" s="78" t="str">
        <f>IF(A76="","",VLOOKUP(A76,データ!$B$5:$D$53,2,FALSE))</f>
        <v>成合太彰</v>
      </c>
      <c r="C76" s="79" t="str">
        <f>IF(A76="","",VLOOKUP(A76,データ!$B$5:$D$53,3,FALSE))</f>
        <v>三財中</v>
      </c>
      <c r="D76" s="427"/>
      <c r="E76" s="428"/>
      <c r="F76" s="428"/>
      <c r="G76" s="429"/>
      <c r="H76" s="42" t="str">
        <f>IF(I76="","",IF(I76&gt;J76,"○","●"))</f>
        <v>○</v>
      </c>
      <c r="I76" s="48">
        <v>6</v>
      </c>
      <c r="J76" s="49">
        <v>1</v>
      </c>
      <c r="K76" s="42"/>
      <c r="L76" s="424" t="s">
        <v>466</v>
      </c>
      <c r="M76" s="425"/>
      <c r="N76" s="425"/>
      <c r="O76" s="426"/>
      <c r="P76" s="42" t="str">
        <f>IF(Q76="","",IF(Q76&gt;R76,"○","●"))</f>
        <v>○</v>
      </c>
      <c r="Q76" s="48">
        <v>6</v>
      </c>
      <c r="R76" s="49">
        <v>0</v>
      </c>
      <c r="S76" s="42"/>
      <c r="T76" s="48">
        <f>IF(H76="","",COUNTIF(D76:S76,"○"))</f>
        <v>2</v>
      </c>
      <c r="U76" s="49">
        <f>IF(H76="","",COUNTIF(D76:S76,"●"))</f>
        <v>0</v>
      </c>
      <c r="V76" s="435">
        <f>IF(I76="","",(I76+M76+Q76)/(I76+J76+M76+N76+Q76+R76)+T76)</f>
        <v>2.9230769230769234</v>
      </c>
      <c r="W76" s="436"/>
      <c r="X76" s="437">
        <f>IF(V76="","",RANK(V76,V76:W79))</f>
        <v>1</v>
      </c>
      <c r="Y76" s="438"/>
      <c r="Z76" s="34">
        <v>40</v>
      </c>
      <c r="AA76" s="339" t="s">
        <v>198</v>
      </c>
      <c r="AB76" s="345"/>
      <c r="AD76" s="352"/>
      <c r="AF76" s="340"/>
    </row>
    <row r="77" spans="1:32" ht="22.5" customHeight="1">
      <c r="A77" s="80">
        <f>A76+1</f>
        <v>41</v>
      </c>
      <c r="B77" s="78" t="str">
        <f>IF(A77="","",VLOOKUP(A77,データ!$B$5:$D$53,2,FALSE))</f>
        <v>斉藤　天馬</v>
      </c>
      <c r="C77" s="79" t="str">
        <f>IF(A77="","",VLOOKUP(A77,データ!$B$5:$D$53,3,FALSE))</f>
        <v>イワキリＪｒ</v>
      </c>
      <c r="D77" s="47" t="str">
        <f>IF(H76="","",IF(H76="○","●","○"))</f>
        <v>●</v>
      </c>
      <c r="E77" s="48">
        <f>IF(J76="","",J76)</f>
        <v>1</v>
      </c>
      <c r="F77" s="49">
        <f>IF(I76="","",I76)</f>
        <v>6</v>
      </c>
      <c r="G77" s="42">
        <f>IF(K76="","",K76)</f>
      </c>
      <c r="H77" s="420"/>
      <c r="I77" s="421"/>
      <c r="J77" s="421"/>
      <c r="K77" s="422"/>
      <c r="L77" s="42" t="str">
        <f>IF(M77="","",IF(M77&gt;N77,"○","●"))</f>
        <v>●</v>
      </c>
      <c r="M77" s="48">
        <v>6</v>
      </c>
      <c r="N77" s="49">
        <v>7</v>
      </c>
      <c r="O77" s="42"/>
      <c r="P77" s="424" t="s">
        <v>466</v>
      </c>
      <c r="Q77" s="425"/>
      <c r="R77" s="425"/>
      <c r="S77" s="426"/>
      <c r="T77" s="48">
        <f>IF(D77="","",COUNTIF(D77:S77,"○"))</f>
        <v>0</v>
      </c>
      <c r="U77" s="49">
        <f>IF(D77="","",COUNTIF(D77:S77,"●"))</f>
        <v>2</v>
      </c>
      <c r="V77" s="439">
        <f>IF(E77="","",(E77+M77+Q77)/(E77+F77+M77+N77+Q77+R77)+T77)</f>
        <v>0.35</v>
      </c>
      <c r="W77" s="440"/>
      <c r="X77" s="433">
        <f>IF(V77="","",RANK(V77,V76:W79))</f>
        <v>3</v>
      </c>
      <c r="Y77" s="434"/>
      <c r="AD77" s="352"/>
      <c r="AF77" s="340"/>
    </row>
    <row r="78" spans="1:32" ht="22.5" customHeight="1">
      <c r="A78" s="80">
        <f>A77+1</f>
        <v>42</v>
      </c>
      <c r="B78" s="59" t="str">
        <f>IF(A78="","",VLOOKUP(A78,データ!$B$5:$D$53,2,FALSE))</f>
        <v>内野　聖賢</v>
      </c>
      <c r="C78" s="79" t="str">
        <f>IF(A78="","",VLOOKUP(A78,データ!$B$5:$D$53,3,FALSE))</f>
        <v>チームミリオン</v>
      </c>
      <c r="D78" s="441" t="s">
        <v>466</v>
      </c>
      <c r="E78" s="425"/>
      <c r="F78" s="425"/>
      <c r="G78" s="426"/>
      <c r="H78" s="43" t="str">
        <f>IF(L77="","",IF(L77="○","●","○"))</f>
        <v>○</v>
      </c>
      <c r="I78" s="15">
        <f>IF(N77="","",N77)</f>
        <v>7</v>
      </c>
      <c r="J78" s="44">
        <f>IF(M77="","",M77)</f>
        <v>6</v>
      </c>
      <c r="K78" s="42">
        <f>IF(O77="","",O77)</f>
      </c>
      <c r="L78" s="420"/>
      <c r="M78" s="421"/>
      <c r="N78" s="421"/>
      <c r="O78" s="422"/>
      <c r="P78" s="42" t="str">
        <f>IF(Q78="","",IF(Q78&gt;R78,"○","●"))</f>
        <v>○</v>
      </c>
      <c r="Q78" s="48">
        <v>6</v>
      </c>
      <c r="R78" s="49">
        <v>4</v>
      </c>
      <c r="S78" s="42"/>
      <c r="T78" s="48">
        <f>IF(H78="","",COUNTIF(H78:S78,"○"))</f>
        <v>2</v>
      </c>
      <c r="U78" s="49">
        <f>IF(H78="","",COUNTIF(H78:S78,"●"))</f>
        <v>0</v>
      </c>
      <c r="V78" s="439">
        <f>IF(H78="","",(E78+I78+Q78)/(E78+F78+I78+J78+Q78+R78)+T78)</f>
        <v>2.5652173913043477</v>
      </c>
      <c r="W78" s="440"/>
      <c r="X78" s="433">
        <f>IF(V78="","",RANK(V78,V76:W79))</f>
        <v>2</v>
      </c>
      <c r="Y78" s="434"/>
      <c r="AD78" s="352"/>
      <c r="AF78" s="340"/>
    </row>
    <row r="79" spans="1:32" ht="22.5" customHeight="1">
      <c r="A79" s="80">
        <v>47</v>
      </c>
      <c r="B79" s="60" t="str">
        <f>IF(A79="","",VLOOKUP(A79,データ!$B$5:$D$53,2,FALSE))</f>
        <v>長友　翔碁</v>
      </c>
      <c r="C79" s="79" t="str">
        <f>IF(A79="","",VLOOKUP(A79,データ!$B$5:$D$53,3,FALSE))</f>
        <v>鵬翔中</v>
      </c>
      <c r="D79" s="53" t="str">
        <f>IF(P76="","",IF(P76="○","●","○"))</f>
        <v>●</v>
      </c>
      <c r="E79" s="50">
        <f>IF(R76="","",R76)</f>
        <v>0</v>
      </c>
      <c r="F79" s="52">
        <f>IF(Q76="","",Q76)</f>
        <v>6</v>
      </c>
      <c r="G79" s="51">
        <f>IF(S76="","",S76)</f>
      </c>
      <c r="H79" s="424" t="s">
        <v>466</v>
      </c>
      <c r="I79" s="425"/>
      <c r="J79" s="425"/>
      <c r="K79" s="426"/>
      <c r="L79" s="43" t="str">
        <f>IF(P78="","",IF(P78="○","●","○"))</f>
        <v>●</v>
      </c>
      <c r="M79" s="15">
        <f>IF(R78="","",R78)</f>
        <v>4</v>
      </c>
      <c r="N79" s="44">
        <f>IF(Q78="","",Q78)</f>
        <v>6</v>
      </c>
      <c r="O79" s="43">
        <f>IF(S78="","",S78)</f>
      </c>
      <c r="P79" s="420"/>
      <c r="Q79" s="421"/>
      <c r="R79" s="421"/>
      <c r="S79" s="422"/>
      <c r="T79" s="15">
        <f>IF(D79="","",COUNTIF(D79:S79,"○"))</f>
        <v>0</v>
      </c>
      <c r="U79" s="44">
        <f>IF(D79="","",COUNTIF(D79:S79,"●"))</f>
        <v>2</v>
      </c>
      <c r="V79" s="439">
        <f>IF(E79="","",(E79+I79+M79)/(E79+F79+I79+J79+M79+N79)+T79)</f>
        <v>0.25</v>
      </c>
      <c r="W79" s="440"/>
      <c r="X79" s="433">
        <f>IF(V79="","",RANK(V79,V76:W79))</f>
        <v>4</v>
      </c>
      <c r="Y79" s="434"/>
      <c r="AD79" s="352"/>
      <c r="AF79" s="340"/>
    </row>
    <row r="80" spans="14:32" ht="22.5" customHeight="1">
      <c r="N80" s="343"/>
      <c r="O80" s="343"/>
      <c r="P80" s="343"/>
      <c r="Q80" s="343"/>
      <c r="R80" s="343"/>
      <c r="S80" s="342"/>
      <c r="T80" s="343"/>
      <c r="U80" s="343"/>
      <c r="Z80" s="86"/>
      <c r="AD80" s="353"/>
      <c r="AE80" s="355" t="s">
        <v>492</v>
      </c>
      <c r="AF80" s="345"/>
    </row>
    <row r="81" spans="1:31" ht="22.5" customHeight="1">
      <c r="A81" s="82" t="s">
        <v>412</v>
      </c>
      <c r="B81" s="77" t="s">
        <v>39</v>
      </c>
      <c r="C81" s="82" t="s">
        <v>0</v>
      </c>
      <c r="D81" s="344" t="str">
        <f>LEFT(B82,3)</f>
        <v>横瀬　</v>
      </c>
      <c r="E81" s="394"/>
      <c r="F81" s="394"/>
      <c r="G81" s="326"/>
      <c r="H81" s="394" t="str">
        <f>LEFT(B83,3)</f>
        <v>中村光</v>
      </c>
      <c r="I81" s="394"/>
      <c r="J81" s="394"/>
      <c r="K81" s="326"/>
      <c r="L81" s="326" t="str">
        <f>LEFT(B84,3)</f>
        <v>清水　</v>
      </c>
      <c r="M81" s="326"/>
      <c r="N81" s="326"/>
      <c r="O81" s="326"/>
      <c r="P81" s="396" t="str">
        <f>LEFT(B85,3)</f>
        <v>相田敬</v>
      </c>
      <c r="Q81" s="423"/>
      <c r="R81" s="423"/>
      <c r="S81" s="341"/>
      <c r="T81" s="271" t="s">
        <v>46</v>
      </c>
      <c r="U81" s="271"/>
      <c r="V81" s="433" t="s">
        <v>1</v>
      </c>
      <c r="W81" s="434"/>
      <c r="X81" s="271" t="s">
        <v>47</v>
      </c>
      <c r="Y81" s="271"/>
      <c r="Z81" s="86"/>
      <c r="AD81" s="352"/>
      <c r="AE81" s="18">
        <v>75</v>
      </c>
    </row>
    <row r="82" spans="1:30" ht="22.5" customHeight="1">
      <c r="A82" s="80">
        <f>A78+1</f>
        <v>43</v>
      </c>
      <c r="B82" s="78" t="str">
        <f>IF(A82="","",VLOOKUP(A82,データ!$B$5:$D$53,2,FALSE))</f>
        <v>横瀬　琳太郎</v>
      </c>
      <c r="C82" s="79" t="str">
        <f>IF(A82="","",VLOOKUP(A82,データ!$B$5:$D$53,3,FALSE))</f>
        <v>チームファイナル</v>
      </c>
      <c r="D82" s="427"/>
      <c r="E82" s="428"/>
      <c r="F82" s="428"/>
      <c r="G82" s="429"/>
      <c r="H82" s="42" t="str">
        <f>IF(I82="","",IF(I82&gt;J82,"○","●"))</f>
        <v>●</v>
      </c>
      <c r="I82" s="48">
        <v>0</v>
      </c>
      <c r="J82" s="49">
        <v>6</v>
      </c>
      <c r="K82" s="42"/>
      <c r="L82" s="424" t="s">
        <v>466</v>
      </c>
      <c r="M82" s="425"/>
      <c r="N82" s="425"/>
      <c r="O82" s="426"/>
      <c r="P82" s="42" t="str">
        <f>IF(Q82="","",IF(Q82&gt;R82,"○","●"))</f>
        <v>●</v>
      </c>
      <c r="Q82" s="48">
        <v>0</v>
      </c>
      <c r="R82" s="49">
        <v>6</v>
      </c>
      <c r="S82" s="42"/>
      <c r="T82" s="48">
        <f>IF(H82="","",COUNTIF(D82:S82,"○"))</f>
        <v>0</v>
      </c>
      <c r="U82" s="49">
        <f>IF(H82="","",COUNTIF(D82:S82,"●"))</f>
        <v>2</v>
      </c>
      <c r="V82" s="435">
        <f>IF(I82="","",(I82+M82+Q82)/(I82+J82+M82+N82+Q82+R82)+T82)</f>
        <v>0</v>
      </c>
      <c r="W82" s="436"/>
      <c r="X82" s="437">
        <f>IF(V82="","",RANK(V82,V82:W85))</f>
        <v>4</v>
      </c>
      <c r="Y82" s="438"/>
      <c r="Z82" s="90">
        <v>46</v>
      </c>
      <c r="AA82" s="244" t="s">
        <v>492</v>
      </c>
      <c r="AD82" s="352"/>
    </row>
    <row r="83" spans="1:30" ht="22.5" customHeight="1">
      <c r="A83" s="80">
        <f>A82+1</f>
        <v>44</v>
      </c>
      <c r="B83" s="78" t="str">
        <f>IF(A83="","",VLOOKUP(A83,データ!$B$5:$D$53,2,FALSE))</f>
        <v>中村光八</v>
      </c>
      <c r="C83" s="79" t="str">
        <f>IF(A83="","",VLOOKUP(A83,データ!$B$5:$D$53,3,FALSE))</f>
        <v>高鍋西中</v>
      </c>
      <c r="D83" s="47" t="str">
        <f>IF(H82="","",IF(H82="○","●","○"))</f>
        <v>○</v>
      </c>
      <c r="E83" s="48">
        <f>IF(J82="","",J82)</f>
        <v>6</v>
      </c>
      <c r="F83" s="49">
        <f>IF(I82="","",I82)</f>
        <v>0</v>
      </c>
      <c r="G83" s="42">
        <f>IF(K82="","",K82)</f>
      </c>
      <c r="H83" s="420"/>
      <c r="I83" s="421"/>
      <c r="J83" s="421"/>
      <c r="K83" s="422"/>
      <c r="L83" s="42" t="str">
        <f>IF(M83="","",IF(M83&gt;N83,"○","●"))</f>
        <v>●</v>
      </c>
      <c r="M83" s="48">
        <v>2</v>
      </c>
      <c r="N83" s="49">
        <v>6</v>
      </c>
      <c r="O83" s="42"/>
      <c r="P83" s="424" t="s">
        <v>466</v>
      </c>
      <c r="Q83" s="425"/>
      <c r="R83" s="425"/>
      <c r="S83" s="426"/>
      <c r="T83" s="48">
        <f>IF(D83="","",COUNTIF(D83:S83,"○"))</f>
        <v>1</v>
      </c>
      <c r="U83" s="49">
        <f>IF(D83="","",COUNTIF(D83:S83,"●"))</f>
        <v>1</v>
      </c>
      <c r="V83" s="439">
        <f>IF(E83="","",(E83+M83+Q83)/(E83+F83+M83+N83+Q83+R83)+T83)</f>
        <v>1.5714285714285714</v>
      </c>
      <c r="W83" s="440"/>
      <c r="X83" s="433">
        <f>IF(V83="","",RANK(V83,V82:W85))</f>
        <v>2</v>
      </c>
      <c r="Y83" s="434"/>
      <c r="Z83" s="86"/>
      <c r="AB83" s="345"/>
      <c r="AD83" s="352"/>
    </row>
    <row r="84" spans="1:30" ht="22.5" customHeight="1">
      <c r="A84" s="80">
        <f>A83+1</f>
        <v>45</v>
      </c>
      <c r="B84" s="59" t="str">
        <f>IF(A84="","",VLOOKUP(A84,データ!$B$5:$D$53,2,FALSE))</f>
        <v>清水　秀真</v>
      </c>
      <c r="C84" s="79" t="str">
        <f>IF(A84="","",VLOOKUP(A84,データ!$B$5:$D$53,3,FALSE))</f>
        <v>鵬翔中</v>
      </c>
      <c r="D84" s="441" t="s">
        <v>466</v>
      </c>
      <c r="E84" s="425"/>
      <c r="F84" s="425"/>
      <c r="G84" s="426"/>
      <c r="H84" s="43" t="str">
        <f>IF(L83="","",IF(L83="○","●","○"))</f>
        <v>○</v>
      </c>
      <c r="I84" s="15">
        <f>IF(N83="","",N83)</f>
        <v>6</v>
      </c>
      <c r="J84" s="44">
        <f>IF(M83="","",M83)</f>
        <v>2</v>
      </c>
      <c r="K84" s="42">
        <f>IF(O83="","",O83)</f>
      </c>
      <c r="L84" s="420"/>
      <c r="M84" s="421"/>
      <c r="N84" s="421"/>
      <c r="O84" s="422"/>
      <c r="P84" s="42" t="str">
        <f>IF(Q84="","",IF(Q84&gt;R84,"○","●"))</f>
        <v>●</v>
      </c>
      <c r="Q84" s="48">
        <v>2</v>
      </c>
      <c r="R84" s="49">
        <v>6</v>
      </c>
      <c r="S84" s="42"/>
      <c r="T84" s="48">
        <f>IF(H84="","",COUNTIF(H84:S84,"○"))</f>
        <v>1</v>
      </c>
      <c r="U84" s="49">
        <f>IF(H84="","",COUNTIF(H84:S84,"●"))</f>
        <v>1</v>
      </c>
      <c r="V84" s="439">
        <f>IF(H84="","",(E84+I84+Q84)/(E84+F84+I84+J84+Q84+R84)+T84)</f>
        <v>1.5</v>
      </c>
      <c r="W84" s="440"/>
      <c r="X84" s="433">
        <f>IF(V84="","",RANK(V84,V82:W85))</f>
        <v>3</v>
      </c>
      <c r="Y84" s="434"/>
      <c r="Z84" s="86"/>
      <c r="AB84" s="345"/>
      <c r="AD84" s="352"/>
    </row>
    <row r="85" spans="1:30" ht="22.5" customHeight="1">
      <c r="A85" s="80">
        <f>A84+1</f>
        <v>46</v>
      </c>
      <c r="B85" s="59" t="str">
        <f>IF(A85="","",VLOOKUP(A85,データ!$B$5:$D$53,2,FALSE))</f>
        <v>相田敬亮</v>
      </c>
      <c r="C85" s="79" t="str">
        <f>IF(A85="","",VLOOKUP(A85,データ!$B$5:$D$53,3,FALSE))</f>
        <v>高鍋西中</v>
      </c>
      <c r="D85" s="53" t="str">
        <f>IF(P82="","",IF(P82="○","●","○"))</f>
        <v>○</v>
      </c>
      <c r="E85" s="50">
        <f>IF(R82="","",R82)</f>
        <v>6</v>
      </c>
      <c r="F85" s="52">
        <f>IF(Q82="","",Q82)</f>
        <v>0</v>
      </c>
      <c r="G85" s="51">
        <f>IF(S82="","",S82)</f>
      </c>
      <c r="H85" s="424" t="s">
        <v>466</v>
      </c>
      <c r="I85" s="425"/>
      <c r="J85" s="425"/>
      <c r="K85" s="426"/>
      <c r="L85" s="43" t="str">
        <f>IF(P84="","",IF(P84="○","●","○"))</f>
        <v>○</v>
      </c>
      <c r="M85" s="15">
        <f>IF(R84="","",R84)</f>
        <v>6</v>
      </c>
      <c r="N85" s="44">
        <f>IF(Q84="","",Q84)</f>
        <v>2</v>
      </c>
      <c r="O85" s="43">
        <f>IF(S84="","",S84)</f>
      </c>
      <c r="P85" s="420"/>
      <c r="Q85" s="421"/>
      <c r="R85" s="421"/>
      <c r="S85" s="422"/>
      <c r="T85" s="15">
        <f>IF(D85="","",COUNTIF(D85:S85,"○"))</f>
        <v>2</v>
      </c>
      <c r="U85" s="44">
        <f>IF(D85="","",COUNTIF(D85:S85,"●"))</f>
        <v>0</v>
      </c>
      <c r="V85" s="439">
        <f>IF(E85="","",(E85+I85+M85)/(E85+F85+I85+J85+M85+N85)+T85)</f>
        <v>2.857142857142857</v>
      </c>
      <c r="W85" s="440"/>
      <c r="X85" s="433">
        <f>IF(V85="","",RANK(V85,V82:W85))</f>
        <v>1</v>
      </c>
      <c r="Y85" s="434"/>
      <c r="Z85" s="86"/>
      <c r="AB85" s="345"/>
      <c r="AD85" s="352"/>
    </row>
    <row r="86" spans="1:30" ht="22.5" customHeight="1">
      <c r="A86" s="249" t="s">
        <v>488</v>
      </c>
      <c r="N86" s="343"/>
      <c r="O86" s="343"/>
      <c r="P86" s="343"/>
      <c r="Q86" s="343"/>
      <c r="R86" s="343"/>
      <c r="S86" s="342"/>
      <c r="T86" s="343"/>
      <c r="U86" s="343"/>
      <c r="AB86" s="349"/>
      <c r="AC86" s="355" t="s">
        <v>492</v>
      </c>
      <c r="AD86" s="352"/>
    </row>
    <row r="87" spans="1:29" ht="22.5" customHeight="1">
      <c r="A87" s="82" t="s">
        <v>413</v>
      </c>
      <c r="B87" s="77" t="s">
        <v>39</v>
      </c>
      <c r="C87" s="82" t="s">
        <v>0</v>
      </c>
      <c r="D87" s="344" t="str">
        <f>LEFT(B88,3)</f>
        <v>内野　</v>
      </c>
      <c r="E87" s="394"/>
      <c r="F87" s="394"/>
      <c r="G87" s="326"/>
      <c r="H87" s="394" t="str">
        <f>LEFT(B89,3)</f>
        <v>中村光</v>
      </c>
      <c r="I87" s="394"/>
      <c r="J87" s="394"/>
      <c r="K87" s="326"/>
      <c r="L87" s="326"/>
      <c r="M87" s="326"/>
      <c r="N87" s="326"/>
      <c r="O87" s="326"/>
      <c r="P87" s="327" t="s">
        <v>46</v>
      </c>
      <c r="Q87" s="327"/>
      <c r="R87" s="396" t="s">
        <v>1</v>
      </c>
      <c r="S87" s="341"/>
      <c r="T87" s="327" t="s">
        <v>47</v>
      </c>
      <c r="U87" s="327"/>
      <c r="Z87" s="86"/>
      <c r="AB87" s="345"/>
      <c r="AC87" s="18">
        <v>62</v>
      </c>
    </row>
    <row r="88" spans="1:28" ht="22.5" customHeight="1">
      <c r="A88" s="80">
        <v>42</v>
      </c>
      <c r="B88" s="59" t="str">
        <f>IF(A88="","",VLOOKUP(A88,データ!$B$5:$D$53,2,FALSE))</f>
        <v>内野　聖賢</v>
      </c>
      <c r="C88" s="79" t="str">
        <f>IF(A88="","",VLOOKUP(A88,データ!$B$5:$D$53,3,FALSE))</f>
        <v>チームミリオン</v>
      </c>
      <c r="D88" s="270"/>
      <c r="E88" s="303"/>
      <c r="F88" s="303"/>
      <c r="G88" s="269"/>
      <c r="H88" s="81" t="str">
        <f>IF(I88="","",IF(I88&gt;J88,"○","●"))</f>
        <v>●</v>
      </c>
      <c r="I88" s="36">
        <v>1</v>
      </c>
      <c r="J88" s="33">
        <v>6</v>
      </c>
      <c r="K88" s="33"/>
      <c r="L88" s="81">
        <f>IF(M88="","",IF(M88&gt;N88,"○","●"))</f>
      </c>
      <c r="M88" s="36"/>
      <c r="N88" s="33"/>
      <c r="O88" s="33"/>
      <c r="P88" s="74">
        <f>IF(H88="","",COUNTIF(D88:O88,"○"))</f>
        <v>0</v>
      </c>
      <c r="Q88" s="75">
        <f>IF(H88="","",COUNTIF(D88:O88,"●"))</f>
        <v>1</v>
      </c>
      <c r="R88" s="328">
        <f>IF(I88="","",(I88+M88)/(I88+J88+M88+N88)+P88)</f>
        <v>0.14285714285714285</v>
      </c>
      <c r="S88" s="301"/>
      <c r="T88" s="326">
        <f>IF(R88="","",RANK(R88,R88:S89))</f>
        <v>2</v>
      </c>
      <c r="U88" s="326"/>
      <c r="V88" s="35"/>
      <c r="W88" s="34"/>
      <c r="X88" s="442">
        <v>44</v>
      </c>
      <c r="Y88" s="443"/>
      <c r="Z88" s="248" t="s">
        <v>487</v>
      </c>
      <c r="AA88" s="339" t="s">
        <v>493</v>
      </c>
      <c r="AB88" s="345"/>
    </row>
    <row r="89" spans="1:26" ht="22.5" customHeight="1">
      <c r="A89" s="80">
        <v>44</v>
      </c>
      <c r="B89" s="60" t="str">
        <f>IF(A89="","",VLOOKUP(A89,データ!$B$5:$D$53,2,FALSE))</f>
        <v>中村光八</v>
      </c>
      <c r="C89" s="79" t="str">
        <f>IF(A89="","",VLOOKUP(A89,データ!$B$5:$D$53,3,FALSE))</f>
        <v>高鍋西中</v>
      </c>
      <c r="D89" s="83" t="str">
        <f>IF(H88="","",IF(H88="○","●","○"))</f>
        <v>○</v>
      </c>
      <c r="E89" s="74">
        <f>IF(J88="","",J88)</f>
        <v>6</v>
      </c>
      <c r="F89" s="75">
        <f>IF(I88="","",I88)</f>
        <v>1</v>
      </c>
      <c r="G89" s="133">
        <f>IF(K88="","",K88)</f>
      </c>
      <c r="H89" s="302"/>
      <c r="I89" s="303"/>
      <c r="J89" s="303"/>
      <c r="K89" s="269"/>
      <c r="L89" s="84">
        <f>IF(M89="","",IF(M89&gt;N89,"○","●"))</f>
      </c>
      <c r="M89" s="77"/>
      <c r="N89" s="76"/>
      <c r="O89" s="76"/>
      <c r="P89" s="74">
        <f>IF(D89="","",COUNTIF(D89:O89,"○"))</f>
        <v>1</v>
      </c>
      <c r="Q89" s="75">
        <f>IF(D89="","",COUNTIF(D89:O89,"●"))</f>
        <v>0</v>
      </c>
      <c r="R89" s="328">
        <f>IF(E89="","",(E89+M89)/(E89+F89+M89+N89)+P89)</f>
        <v>1.8571428571428572</v>
      </c>
      <c r="S89" s="301"/>
      <c r="T89" s="326">
        <f>IF(R89="","",RANK(R89,R88:S89))</f>
        <v>1</v>
      </c>
      <c r="U89" s="326"/>
      <c r="V89" s="24"/>
      <c r="X89" s="24"/>
      <c r="Y89" s="24"/>
      <c r="Z89" s="86"/>
    </row>
    <row r="90" spans="1:26" ht="22.5" customHeight="1">
      <c r="A90" s="86"/>
      <c r="B90" s="137"/>
      <c r="C90" s="23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7.25" customHeight="1">
      <c r="A91" s="138" t="s">
        <v>404</v>
      </c>
    </row>
    <row r="92" spans="1:4" ht="28.5">
      <c r="A92" s="29" t="s">
        <v>375</v>
      </c>
      <c r="D92" s="129" t="s">
        <v>420</v>
      </c>
    </row>
    <row r="93" spans="1:26" ht="23.25" customHeight="1">
      <c r="A93" s="92"/>
      <c r="B93" s="92"/>
      <c r="C93" s="92"/>
      <c r="D93" s="92"/>
      <c r="S93" s="343"/>
      <c r="T93" s="343"/>
      <c r="U93" s="343"/>
      <c r="V93" s="343"/>
      <c r="W93" s="343"/>
      <c r="X93" s="342"/>
      <c r="Y93" s="343"/>
      <c r="Z93" s="343"/>
    </row>
    <row r="94" spans="1:25" ht="23.25" customHeight="1">
      <c r="A94" s="82" t="s">
        <v>13</v>
      </c>
      <c r="B94" s="77" t="s">
        <v>39</v>
      </c>
      <c r="C94" s="82" t="s">
        <v>0</v>
      </c>
      <c r="D94" s="344" t="str">
        <f>LEFT(B95,3)</f>
        <v>井口　</v>
      </c>
      <c r="E94" s="394"/>
      <c r="F94" s="394"/>
      <c r="G94" s="326"/>
      <c r="H94" s="394" t="str">
        <f>LEFT(B96,3)</f>
        <v>伊東香</v>
      </c>
      <c r="I94" s="394"/>
      <c r="J94" s="394"/>
      <c r="K94" s="326"/>
      <c r="L94" s="326" t="str">
        <f>LEFT(B97,3)</f>
        <v>長友　</v>
      </c>
      <c r="M94" s="326"/>
      <c r="N94" s="326"/>
      <c r="O94" s="326"/>
      <c r="P94" s="327" t="s">
        <v>46</v>
      </c>
      <c r="Q94" s="327"/>
      <c r="R94" s="396" t="s">
        <v>1</v>
      </c>
      <c r="S94" s="341"/>
      <c r="T94" s="327" t="s">
        <v>47</v>
      </c>
      <c r="U94" s="327"/>
      <c r="Y94" s="24"/>
    </row>
    <row r="95" spans="1:27" ht="23.25" customHeight="1">
      <c r="A95" s="80">
        <v>1</v>
      </c>
      <c r="B95" s="78" t="str">
        <f>IF(A95="","",VLOOKUP(A95,データ!$G$5:$I$53,2,FALSE))</f>
        <v>井口　のぞみ</v>
      </c>
      <c r="C95" s="79" t="str">
        <f>IF(A95="","",VLOOKUP(A95,データ!$G$5:$I$53,3,FALSE))</f>
        <v>生目台中</v>
      </c>
      <c r="D95" s="270"/>
      <c r="E95" s="303"/>
      <c r="F95" s="303"/>
      <c r="G95" s="269"/>
      <c r="H95" s="81" t="str">
        <f>IF(I95="","",IF(I95&gt;J95,"○","●"))</f>
        <v>○</v>
      </c>
      <c r="I95" s="36">
        <v>6</v>
      </c>
      <c r="J95" s="33">
        <v>0</v>
      </c>
      <c r="K95" s="33"/>
      <c r="L95" s="81" t="str">
        <f>IF(M95="","",IF(M95&gt;N95,"○","●"))</f>
        <v>○</v>
      </c>
      <c r="M95" s="36">
        <v>6</v>
      </c>
      <c r="N95" s="33">
        <v>1</v>
      </c>
      <c r="O95" s="33"/>
      <c r="P95" s="74">
        <f>IF(H95="","",COUNTIF(D95:O95,"○"))</f>
        <v>2</v>
      </c>
      <c r="Q95" s="75">
        <f>IF(H95="","",COUNTIF(D95:O95,"●"))</f>
        <v>0</v>
      </c>
      <c r="R95" s="328">
        <f>IF(I95="","",(I95+M95)/(I95+J95+M95+N95)+P95)</f>
        <v>2.9230769230769234</v>
      </c>
      <c r="S95" s="301"/>
      <c r="T95" s="326">
        <f>IF(R95="","",RANK(R95,R95:S97))</f>
        <v>1</v>
      </c>
      <c r="U95" s="326"/>
      <c r="Z95" s="91">
        <v>1</v>
      </c>
      <c r="AA95" s="87" t="s">
        <v>494</v>
      </c>
    </row>
    <row r="96" spans="1:30" ht="23.25" customHeight="1">
      <c r="A96" s="80">
        <v>2</v>
      </c>
      <c r="B96" s="78" t="str">
        <f>IF(A96="","",VLOOKUP(A96,データ!$G$5:$I$53,2,FALSE))</f>
        <v>伊東香</v>
      </c>
      <c r="C96" s="79" t="str">
        <f>IF(A96="","",VLOOKUP(A96,データ!$G$5:$I$53,3,FALSE))</f>
        <v>三財中</v>
      </c>
      <c r="D96" s="83" t="str">
        <f>IF(H95="","",IF(H95="○","●","○"))</f>
        <v>●</v>
      </c>
      <c r="E96" s="74">
        <f>IF(J95="","",J95)</f>
        <v>0</v>
      </c>
      <c r="F96" s="75">
        <f>IF(I95="","",I95)</f>
        <v>6</v>
      </c>
      <c r="G96" s="133">
        <f>IF(K95="","",K95)</f>
      </c>
      <c r="H96" s="302"/>
      <c r="I96" s="303"/>
      <c r="J96" s="303"/>
      <c r="K96" s="269"/>
      <c r="L96" s="84" t="str">
        <f>IF(M96="","",IF(M96&gt;N96,"○","●"))</f>
        <v>●</v>
      </c>
      <c r="M96" s="77">
        <v>0</v>
      </c>
      <c r="N96" s="76">
        <v>6</v>
      </c>
      <c r="O96" s="76"/>
      <c r="P96" s="74">
        <f>IF(D96="","",COUNTIF(D96:O96,"○"))</f>
        <v>0</v>
      </c>
      <c r="Q96" s="75">
        <f>IF(D96="","",COUNTIF(D96:O96,"●"))</f>
        <v>2</v>
      </c>
      <c r="R96" s="328">
        <f>IF(E96="","",(E96+M96)/(E96+F96+M96+N96)+P96)</f>
        <v>0</v>
      </c>
      <c r="S96" s="301"/>
      <c r="T96" s="326">
        <f>IF(R96="","",RANK(R96,R95:S97))</f>
        <v>3</v>
      </c>
      <c r="U96" s="326"/>
      <c r="V96" s="32"/>
      <c r="W96" s="32"/>
      <c r="X96" s="32"/>
      <c r="Y96" s="32"/>
      <c r="AA96" s="243"/>
      <c r="AB96" s="243"/>
      <c r="AC96" s="351"/>
      <c r="AD96" s="352"/>
    </row>
    <row r="97" spans="1:30" ht="23.25" customHeight="1">
      <c r="A97" s="80">
        <v>3</v>
      </c>
      <c r="B97" s="60" t="str">
        <f>IF(A97="","",VLOOKUP(A97,データ!$G$5:$I$53,2,FALSE))</f>
        <v>長友　鈴菜</v>
      </c>
      <c r="C97" s="79" t="str">
        <f>IF(A97="","",VLOOKUP(A97,データ!$G$5:$I$53,3,FALSE))</f>
        <v>生目台中</v>
      </c>
      <c r="D97" s="83" t="str">
        <f>IF(L95="","",IF(L95="○","●","○"))</f>
        <v>●</v>
      </c>
      <c r="E97" s="74">
        <f>IF(N95="","",N95)</f>
        <v>1</v>
      </c>
      <c r="F97" s="75">
        <f>IF(M95="","",M95)</f>
        <v>6</v>
      </c>
      <c r="G97" s="133">
        <f>IF(O95="","",O95)</f>
      </c>
      <c r="H97" s="85" t="str">
        <f>IF(L96="","",IF(L96="○","●","○"))</f>
        <v>○</v>
      </c>
      <c r="I97" s="74">
        <f>IF(N96="","",N96)</f>
        <v>6</v>
      </c>
      <c r="J97" s="75">
        <f>IF(M96="","",M96)</f>
        <v>0</v>
      </c>
      <c r="K97" s="133">
        <f>IF(O96="","",O96)</f>
      </c>
      <c r="L97" s="302"/>
      <c r="M97" s="303"/>
      <c r="N97" s="303"/>
      <c r="O97" s="269"/>
      <c r="P97" s="74">
        <f>IF(D97="","",COUNTIF(D97:O97,"○"))</f>
        <v>1</v>
      </c>
      <c r="Q97" s="75">
        <f>IF(D97="","",COUNTIF(D97:O97,"●"))</f>
        <v>1</v>
      </c>
      <c r="R97" s="328">
        <f>IF(E97="","",(E97+I97)/(E97+F97+I97+J97)+P97)</f>
        <v>1.5384615384615383</v>
      </c>
      <c r="S97" s="301"/>
      <c r="T97" s="326">
        <f>IF(R97="","",RANK(R97,R95:S97))</f>
        <v>2</v>
      </c>
      <c r="U97" s="326"/>
      <c r="AD97" s="352"/>
    </row>
    <row r="98" spans="14:32" ht="23.25" customHeight="1">
      <c r="N98" s="343"/>
      <c r="O98" s="343"/>
      <c r="P98" s="343"/>
      <c r="Q98" s="343"/>
      <c r="R98" s="343"/>
      <c r="S98" s="342"/>
      <c r="T98" s="343"/>
      <c r="U98" s="343"/>
      <c r="AD98" s="353"/>
      <c r="AE98" s="87" t="s">
        <v>494</v>
      </c>
      <c r="AF98" s="87"/>
    </row>
    <row r="99" spans="1:32" ht="23.25" customHeight="1">
      <c r="A99" s="82" t="s">
        <v>24</v>
      </c>
      <c r="B99" s="77" t="s">
        <v>39</v>
      </c>
      <c r="C99" s="82" t="s">
        <v>0</v>
      </c>
      <c r="D99" s="344" t="str">
        <f>LEFT(B100,3)</f>
        <v>馬場　</v>
      </c>
      <c r="E99" s="394"/>
      <c r="F99" s="394"/>
      <c r="G99" s="326"/>
      <c r="H99" s="394" t="str">
        <f>LEFT(B101,3)</f>
        <v>南井上</v>
      </c>
      <c r="I99" s="394"/>
      <c r="J99" s="394"/>
      <c r="K99" s="326"/>
      <c r="L99" s="326" t="str">
        <f>LEFT(B102,3)</f>
        <v>押川由</v>
      </c>
      <c r="M99" s="326"/>
      <c r="N99" s="326"/>
      <c r="O99" s="326"/>
      <c r="P99" s="327" t="s">
        <v>46</v>
      </c>
      <c r="Q99" s="327"/>
      <c r="R99" s="396" t="s">
        <v>1</v>
      </c>
      <c r="S99" s="341"/>
      <c r="T99" s="327" t="s">
        <v>47</v>
      </c>
      <c r="U99" s="327"/>
      <c r="Y99" s="24"/>
      <c r="Z99" s="24"/>
      <c r="AD99" s="352"/>
      <c r="AE99" s="354">
        <v>62</v>
      </c>
      <c r="AF99" s="340"/>
    </row>
    <row r="100" spans="1:32" ht="23.25" customHeight="1">
      <c r="A100" s="80">
        <v>4</v>
      </c>
      <c r="B100" s="78" t="str">
        <f>IF(A100="","",VLOOKUP(A100,データ!$G$5:$I$53,2,FALSE))</f>
        <v>馬場　加奈子</v>
      </c>
      <c r="C100" s="79" t="str">
        <f>IF(A100="","",VLOOKUP(A100,データ!$G$5:$I$53,3,FALSE))</f>
        <v>ロイヤルＪｒ</v>
      </c>
      <c r="D100" s="270"/>
      <c r="E100" s="303"/>
      <c r="F100" s="303"/>
      <c r="G100" s="269"/>
      <c r="H100" s="81" t="str">
        <f>IF(I100="","",IF(I100&gt;J100,"○","●"))</f>
        <v>○</v>
      </c>
      <c r="I100" s="36">
        <v>7</v>
      </c>
      <c r="J100" s="33">
        <v>5</v>
      </c>
      <c r="K100" s="33"/>
      <c r="L100" s="81" t="str">
        <f>IF(M100="","",IF(M100&gt;N100,"○","●"))</f>
        <v>○</v>
      </c>
      <c r="M100" s="36">
        <v>6</v>
      </c>
      <c r="N100" s="33">
        <v>0</v>
      </c>
      <c r="O100" s="33"/>
      <c r="P100" s="74">
        <f>IF(H100="","",COUNTIF(D100:O100,"○"))</f>
        <v>2</v>
      </c>
      <c r="Q100" s="75">
        <f>IF(H100="","",COUNTIF(D100:O100,"●"))</f>
        <v>0</v>
      </c>
      <c r="R100" s="328">
        <f>IF(I100="","",(I100+M100)/(I100+J100+M100+N100)+P100)</f>
        <v>2.7222222222222223</v>
      </c>
      <c r="S100" s="301"/>
      <c r="T100" s="326">
        <f>IF(R100="","",RANK(R100,R100:S102))</f>
        <v>1</v>
      </c>
      <c r="U100" s="326"/>
      <c r="Z100" s="18">
        <v>4</v>
      </c>
      <c r="AA100" s="87" t="s">
        <v>495</v>
      </c>
      <c r="AD100" s="352"/>
      <c r="AF100" s="340"/>
    </row>
    <row r="101" spans="1:32" ht="23.25" customHeight="1">
      <c r="A101" s="80">
        <v>5</v>
      </c>
      <c r="B101" s="78" t="str">
        <f>IF(A101="","",VLOOKUP(A101,データ!$G$5:$I$53,2,FALSE))</f>
        <v>南井上　寧々</v>
      </c>
      <c r="C101" s="79" t="str">
        <f>IF(A101="","",VLOOKUP(A101,データ!$G$5:$I$53,3,FALSE))</f>
        <v>生目台中</v>
      </c>
      <c r="D101" s="83" t="str">
        <f>IF(H100="","",IF(H100="○","●","○"))</f>
        <v>●</v>
      </c>
      <c r="E101" s="74">
        <f>IF(J100="","",J100)</f>
        <v>5</v>
      </c>
      <c r="F101" s="75">
        <f>IF(I100="","",I100)</f>
        <v>7</v>
      </c>
      <c r="G101" s="133">
        <f>IF(K100="","",K100)</f>
      </c>
      <c r="H101" s="302"/>
      <c r="I101" s="303"/>
      <c r="J101" s="303"/>
      <c r="K101" s="269"/>
      <c r="L101" s="84" t="str">
        <f>IF(M101="","",IF(M101&gt;N101,"○","●"))</f>
        <v>○</v>
      </c>
      <c r="M101" s="77">
        <v>7</v>
      </c>
      <c r="N101" s="76">
        <v>6</v>
      </c>
      <c r="O101" s="76"/>
      <c r="P101" s="74">
        <f>IF(D101="","",COUNTIF(D101:O101,"○"))</f>
        <v>1</v>
      </c>
      <c r="Q101" s="75">
        <f>IF(D101="","",COUNTIF(D101:O101,"●"))</f>
        <v>1</v>
      </c>
      <c r="R101" s="328">
        <f>IF(E101="","",(E101+M101)/(E101+F101+M101+N101)+P101)</f>
        <v>1.48</v>
      </c>
      <c r="S101" s="301"/>
      <c r="T101" s="326">
        <f>IF(R101="","",RANK(R101,R100:S102))</f>
        <v>2</v>
      </c>
      <c r="U101" s="326"/>
      <c r="V101" s="32"/>
      <c r="W101" s="32"/>
      <c r="X101" s="32"/>
      <c r="Y101" s="32"/>
      <c r="Z101" s="32"/>
      <c r="AA101" s="338"/>
      <c r="AB101" s="345"/>
      <c r="AD101" s="352"/>
      <c r="AF101" s="340"/>
    </row>
    <row r="102" spans="1:32" ht="23.25" customHeight="1">
      <c r="A102" s="80">
        <v>6</v>
      </c>
      <c r="B102" s="60" t="str">
        <f>IF(A102="","",VLOOKUP(A102,データ!$G$5:$I$53,2,FALSE))</f>
        <v>押川由紀</v>
      </c>
      <c r="C102" s="79" t="str">
        <f>IF(A102="","",VLOOKUP(A102,データ!$G$5:$I$53,3,FALSE))</f>
        <v>三財中</v>
      </c>
      <c r="D102" s="83" t="str">
        <f>IF(L100="","",IF(L100="○","●","○"))</f>
        <v>●</v>
      </c>
      <c r="E102" s="74">
        <f>IF(N100="","",N100)</f>
        <v>0</v>
      </c>
      <c r="F102" s="75">
        <f>IF(M100="","",M100)</f>
        <v>6</v>
      </c>
      <c r="G102" s="133">
        <f>IF(O100="","",O100)</f>
      </c>
      <c r="H102" s="85" t="str">
        <f>IF(L101="","",IF(L101="○","●","○"))</f>
        <v>●</v>
      </c>
      <c r="I102" s="74">
        <f>IF(N101="","",N101)</f>
        <v>6</v>
      </c>
      <c r="J102" s="75">
        <f>IF(M101="","",M101)</f>
        <v>7</v>
      </c>
      <c r="K102" s="133">
        <f>IF(O101="","",O101)</f>
      </c>
      <c r="L102" s="302"/>
      <c r="M102" s="303"/>
      <c r="N102" s="303"/>
      <c r="O102" s="269"/>
      <c r="P102" s="74">
        <f>IF(D102="","",COUNTIF(D102:O102,"○"))</f>
        <v>0</v>
      </c>
      <c r="Q102" s="75">
        <f>IF(D102="","",COUNTIF(D102:O102,"●"))</f>
        <v>2</v>
      </c>
      <c r="R102" s="328">
        <f>IF(E102="","",(E102+I102)/(E102+F102+I102+J102)+P102)</f>
        <v>0.3157894736842105</v>
      </c>
      <c r="S102" s="301"/>
      <c r="T102" s="326">
        <f>IF(R102="","",RANK(R102,R100:S102))</f>
        <v>3</v>
      </c>
      <c r="U102" s="326"/>
      <c r="AB102" s="345"/>
      <c r="AD102" s="352"/>
      <c r="AF102" s="340"/>
    </row>
    <row r="103" spans="14:32" ht="23.25" customHeight="1">
      <c r="N103" s="343"/>
      <c r="O103" s="343"/>
      <c r="P103" s="343"/>
      <c r="Q103" s="343"/>
      <c r="R103" s="343"/>
      <c r="S103" s="342"/>
      <c r="T103" s="343"/>
      <c r="U103" s="343"/>
      <c r="AB103" s="349"/>
      <c r="AC103" s="356" t="s">
        <v>501</v>
      </c>
      <c r="AD103" s="352"/>
      <c r="AF103" s="340"/>
    </row>
    <row r="104" spans="1:32" ht="23.25" customHeight="1">
      <c r="A104" s="82" t="s">
        <v>21</v>
      </c>
      <c r="B104" s="77" t="s">
        <v>39</v>
      </c>
      <c r="C104" s="82" t="s">
        <v>0</v>
      </c>
      <c r="D104" s="344" t="str">
        <f>LEFT(B105,3)</f>
        <v>吉嶺　</v>
      </c>
      <c r="E104" s="394"/>
      <c r="F104" s="394"/>
      <c r="G104" s="326"/>
      <c r="H104" s="394" t="str">
        <f>LEFT(B106,3)</f>
        <v>戸敷　</v>
      </c>
      <c r="I104" s="394"/>
      <c r="J104" s="394"/>
      <c r="K104" s="326"/>
      <c r="L104" s="326" t="str">
        <f>LEFT(B107,3)</f>
        <v>平原　</v>
      </c>
      <c r="M104" s="326"/>
      <c r="N104" s="326"/>
      <c r="O104" s="326"/>
      <c r="P104" s="327" t="s">
        <v>46</v>
      </c>
      <c r="Q104" s="327"/>
      <c r="R104" s="396" t="s">
        <v>1</v>
      </c>
      <c r="S104" s="341"/>
      <c r="T104" s="327" t="s">
        <v>47</v>
      </c>
      <c r="U104" s="327"/>
      <c r="AB104" s="345"/>
      <c r="AC104" s="18">
        <v>62</v>
      </c>
      <c r="AF104" s="340"/>
    </row>
    <row r="105" spans="1:32" ht="23.25" customHeight="1">
      <c r="A105" s="80">
        <f>A102+1</f>
        <v>7</v>
      </c>
      <c r="B105" s="78" t="str">
        <f>IF(A105="","",VLOOKUP(A105,データ!$G$5:$I$53,2,FALSE))</f>
        <v>吉嶺　明夏</v>
      </c>
      <c r="C105" s="79" t="str">
        <f>IF(A105="","",VLOOKUP(A105,データ!$G$5:$I$53,3,FALSE))</f>
        <v>小林Ｊｒ</v>
      </c>
      <c r="D105" s="270"/>
      <c r="E105" s="303"/>
      <c r="F105" s="303"/>
      <c r="G105" s="269"/>
      <c r="H105" s="81" t="str">
        <f>IF(I105="","",IF(I105&gt;J105,"○","●"))</f>
        <v>●</v>
      </c>
      <c r="I105" s="36">
        <v>5</v>
      </c>
      <c r="J105" s="33">
        <v>7</v>
      </c>
      <c r="K105" s="33"/>
      <c r="L105" s="81" t="str">
        <f>IF(M105="","",IF(M105&gt;N105,"○","●"))</f>
        <v>○</v>
      </c>
      <c r="M105" s="36">
        <v>6</v>
      </c>
      <c r="N105" s="33">
        <v>0</v>
      </c>
      <c r="O105" s="33"/>
      <c r="P105" s="74">
        <f>IF(H105="","",COUNTIF(D105:O105,"○"))</f>
        <v>1</v>
      </c>
      <c r="Q105" s="75">
        <f>IF(H105="","",COUNTIF(D105:O105,"●"))</f>
        <v>1</v>
      </c>
      <c r="R105" s="328">
        <f>IF(I105="","",(I105+M105)/(I105+J105+M105+N105)+P105)</f>
        <v>1.6111111111111112</v>
      </c>
      <c r="S105" s="301"/>
      <c r="T105" s="326">
        <f>IF(R105="","",RANK(R105,R105:S107))</f>
        <v>1</v>
      </c>
      <c r="U105" s="326"/>
      <c r="V105" s="34"/>
      <c r="W105" s="34"/>
      <c r="X105" s="34"/>
      <c r="Y105" s="34"/>
      <c r="Z105" s="34">
        <v>7</v>
      </c>
      <c r="AA105" s="339" t="s">
        <v>496</v>
      </c>
      <c r="AB105" s="345"/>
      <c r="AF105" s="340"/>
    </row>
    <row r="106" spans="1:32" ht="23.25" customHeight="1">
      <c r="A106" s="80">
        <f>A105+1</f>
        <v>8</v>
      </c>
      <c r="B106" s="78" t="str">
        <f>IF(A106="","",VLOOKUP(A106,データ!$G$5:$I$53,2,FALSE))</f>
        <v>戸敷　ひみ</v>
      </c>
      <c r="C106" s="79" t="str">
        <f>IF(A106="","",VLOOKUP(A106,データ!$G$5:$I$53,3,FALSE))</f>
        <v>新富Ｊｒ</v>
      </c>
      <c r="D106" s="83" t="str">
        <f>IF(H105="","",IF(H105="○","●","○"))</f>
        <v>○</v>
      </c>
      <c r="E106" s="74">
        <f>IF(J105="","",J105)</f>
        <v>7</v>
      </c>
      <c r="F106" s="75">
        <f>IF(I105="","",I105)</f>
        <v>5</v>
      </c>
      <c r="G106" s="133">
        <f>IF(K105="","",K105)</f>
      </c>
      <c r="H106" s="302"/>
      <c r="I106" s="303"/>
      <c r="J106" s="303"/>
      <c r="K106" s="269"/>
      <c r="L106" s="84" t="str">
        <f>IF(M106="","",IF(M106&gt;N106,"○","●"))</f>
        <v>●</v>
      </c>
      <c r="M106" s="77">
        <v>4</v>
      </c>
      <c r="N106" s="76">
        <v>6</v>
      </c>
      <c r="O106" s="76"/>
      <c r="P106" s="74">
        <f>IF(D106="","",COUNTIF(D106:O106,"○"))</f>
        <v>1</v>
      </c>
      <c r="Q106" s="75">
        <f>IF(D106="","",COUNTIF(D106:O106,"●"))</f>
        <v>1</v>
      </c>
      <c r="R106" s="328">
        <f>IF(E106="","",(E106+M106)/(E106+F106+M106+N106)+P106)</f>
        <v>1.5</v>
      </c>
      <c r="S106" s="301"/>
      <c r="T106" s="326">
        <f>IF(R106="","",RANK(R106,R105:S107))</f>
        <v>2</v>
      </c>
      <c r="U106" s="326"/>
      <c r="AF106" s="340"/>
    </row>
    <row r="107" spans="1:32" ht="23.25" customHeight="1">
      <c r="A107" s="80">
        <f>A106+1</f>
        <v>9</v>
      </c>
      <c r="B107" s="60" t="str">
        <f>IF(A107="","",VLOOKUP(A107,データ!$G$5:$I$53,2,FALSE))</f>
        <v>平原　明惟</v>
      </c>
      <c r="C107" s="79" t="str">
        <f>IF(A107="","",VLOOKUP(A107,データ!$G$5:$I$53,3,FALSE))</f>
        <v>生目台中</v>
      </c>
      <c r="D107" s="83" t="str">
        <f>IF(L105="","",IF(L105="○","●","○"))</f>
        <v>●</v>
      </c>
      <c r="E107" s="74">
        <f>IF(N105="","",N105)</f>
        <v>0</v>
      </c>
      <c r="F107" s="75">
        <f>IF(M105="","",M105)</f>
        <v>6</v>
      </c>
      <c r="G107" s="133">
        <f>IF(O105="","",O105)</f>
      </c>
      <c r="H107" s="85" t="str">
        <f>IF(L106="","",IF(L106="○","●","○"))</f>
        <v>○</v>
      </c>
      <c r="I107" s="74">
        <f>IF(N106="","",N106)</f>
        <v>6</v>
      </c>
      <c r="J107" s="75">
        <f>IF(M106="","",M106)</f>
        <v>4</v>
      </c>
      <c r="K107" s="133">
        <f>IF(O106="","",O106)</f>
      </c>
      <c r="L107" s="302"/>
      <c r="M107" s="303"/>
      <c r="N107" s="303"/>
      <c r="O107" s="269"/>
      <c r="P107" s="74">
        <f>IF(D107="","",COUNTIF(D107:O107,"○"))</f>
        <v>1</v>
      </c>
      <c r="Q107" s="75">
        <f>IF(D107="","",COUNTIF(D107:O107,"●"))</f>
        <v>1</v>
      </c>
      <c r="R107" s="328">
        <f>IF(E107="","",(E107+I107)/(E107+F107+I107+J107)+P107)</f>
        <v>1.375</v>
      </c>
      <c r="S107" s="301"/>
      <c r="T107" s="326">
        <f>IF(R107="","",RANK(R107,R105:S107))</f>
        <v>3</v>
      </c>
      <c r="U107" s="326"/>
      <c r="AF107" s="340"/>
    </row>
    <row r="108" spans="14:33" ht="23.25" customHeight="1">
      <c r="N108" s="343"/>
      <c r="O108" s="343"/>
      <c r="P108" s="343"/>
      <c r="Q108" s="343"/>
      <c r="R108" s="343"/>
      <c r="S108" s="342"/>
      <c r="T108" s="343"/>
      <c r="U108" s="343"/>
      <c r="AF108" s="360"/>
      <c r="AG108" s="347" t="s">
        <v>498</v>
      </c>
    </row>
    <row r="109" spans="1:33" ht="23.25" customHeight="1">
      <c r="A109" s="82" t="s">
        <v>22</v>
      </c>
      <c r="B109" s="77" t="s">
        <v>39</v>
      </c>
      <c r="C109" s="82" t="s">
        <v>0</v>
      </c>
      <c r="D109" s="344" t="str">
        <f>LEFT(B110,3)</f>
        <v>野口　</v>
      </c>
      <c r="E109" s="394"/>
      <c r="F109" s="394"/>
      <c r="G109" s="326"/>
      <c r="H109" s="394" t="str">
        <f>LEFT(B111,3)</f>
        <v>平原　</v>
      </c>
      <c r="I109" s="394"/>
      <c r="J109" s="394"/>
      <c r="K109" s="326"/>
      <c r="L109" s="326" t="str">
        <f>LEFT(B112,3)</f>
        <v>押川　</v>
      </c>
      <c r="M109" s="326"/>
      <c r="N109" s="326"/>
      <c r="O109" s="326"/>
      <c r="P109" s="327" t="s">
        <v>46</v>
      </c>
      <c r="Q109" s="327"/>
      <c r="R109" s="396" t="s">
        <v>1</v>
      </c>
      <c r="S109" s="341"/>
      <c r="T109" s="327" t="s">
        <v>47</v>
      </c>
      <c r="U109" s="327"/>
      <c r="AF109" s="340"/>
      <c r="AG109" s="18">
        <v>62</v>
      </c>
    </row>
    <row r="110" spans="1:32" ht="23.25" customHeight="1">
      <c r="A110" s="80">
        <v>10</v>
      </c>
      <c r="B110" s="78" t="str">
        <f>IF(A110="","",VLOOKUP(A110,データ!$G$5:$I$53,2,FALSE))</f>
        <v>野口　万里奈</v>
      </c>
      <c r="C110" s="79" t="str">
        <f>IF(A110="","",VLOOKUP(A110,データ!$G$5:$I$53,3,FALSE))</f>
        <v>清武Jr</v>
      </c>
      <c r="D110" s="270"/>
      <c r="E110" s="303"/>
      <c r="F110" s="303"/>
      <c r="G110" s="269"/>
      <c r="H110" s="81" t="str">
        <f>IF(I110="","",IF(I110&gt;J110,"○","●"))</f>
        <v>●</v>
      </c>
      <c r="I110" s="36">
        <v>3</v>
      </c>
      <c r="J110" s="33">
        <v>6</v>
      </c>
      <c r="K110" s="33"/>
      <c r="L110" s="81" t="str">
        <f>IF(M110="","",IF(M110&gt;N110,"○","●"))</f>
        <v>●</v>
      </c>
      <c r="M110" s="36">
        <v>3</v>
      </c>
      <c r="N110" s="33">
        <v>6</v>
      </c>
      <c r="O110" s="33"/>
      <c r="P110" s="74">
        <f>IF(H110="","",COUNTIF(D110:O110,"○"))</f>
        <v>0</v>
      </c>
      <c r="Q110" s="75">
        <f>IF(H110="","",COUNTIF(D110:O110,"●"))</f>
        <v>2</v>
      </c>
      <c r="R110" s="328">
        <f>IF(I110="","",(I110+M110)/(I110+J110+M110+N110)+P110)</f>
        <v>0.3333333333333333</v>
      </c>
      <c r="S110" s="301"/>
      <c r="T110" s="326">
        <f>IF(R110="","",RANK(R110,R110:S112))</f>
        <v>3</v>
      </c>
      <c r="U110" s="326"/>
      <c r="Z110" s="18">
        <v>11</v>
      </c>
      <c r="AA110" s="87" t="s">
        <v>497</v>
      </c>
      <c r="AF110" s="340"/>
    </row>
    <row r="111" spans="1:32" ht="23.25" customHeight="1">
      <c r="A111" s="80">
        <f>A110+1</f>
        <v>11</v>
      </c>
      <c r="B111" s="78" t="str">
        <f>IF(A111="","",VLOOKUP(A111,データ!$G$5:$I$53,2,FALSE))</f>
        <v>平原　佳代</v>
      </c>
      <c r="C111" s="79" t="str">
        <f>IF(A111="","",VLOOKUP(A111,データ!$G$5:$I$53,3,FALSE))</f>
        <v>日南TCジュニア</v>
      </c>
      <c r="D111" s="83" t="str">
        <f>IF(H110="","",IF(H110="○","●","○"))</f>
        <v>○</v>
      </c>
      <c r="E111" s="74">
        <f>IF(J110="","",J110)</f>
        <v>6</v>
      </c>
      <c r="F111" s="75">
        <f>IF(I110="","",I110)</f>
        <v>3</v>
      </c>
      <c r="G111" s="133">
        <f>IF(K110="","",K110)</f>
      </c>
      <c r="H111" s="302"/>
      <c r="I111" s="303"/>
      <c r="J111" s="303"/>
      <c r="K111" s="269"/>
      <c r="L111" s="84" t="str">
        <f>IF(M111="","",IF(M111&gt;N111,"○","●"))</f>
        <v>○</v>
      </c>
      <c r="M111" s="77">
        <v>6</v>
      </c>
      <c r="N111" s="76">
        <v>3</v>
      </c>
      <c r="O111" s="76"/>
      <c r="P111" s="74">
        <f>IF(D111="","",COUNTIF(D111:O111,"○"))</f>
        <v>2</v>
      </c>
      <c r="Q111" s="75">
        <f>IF(D111="","",COUNTIF(D111:O111,"●"))</f>
        <v>0</v>
      </c>
      <c r="R111" s="328">
        <f>IF(E111="","",(E111+M111)/(E111+F111+M111+N111)+P111)</f>
        <v>2.6666666666666665</v>
      </c>
      <c r="S111" s="301"/>
      <c r="T111" s="326">
        <f>IF(R111="","",RANK(R111,R110:S112))</f>
        <v>1</v>
      </c>
      <c r="U111" s="326"/>
      <c r="V111" s="32"/>
      <c r="W111" s="32"/>
      <c r="X111" s="32"/>
      <c r="Y111" s="32"/>
      <c r="Z111" s="32"/>
      <c r="AA111" s="338"/>
      <c r="AB111" s="345"/>
      <c r="AF111" s="340"/>
    </row>
    <row r="112" spans="1:32" ht="23.25" customHeight="1">
      <c r="A112" s="80">
        <f>A111+1</f>
        <v>12</v>
      </c>
      <c r="B112" s="60" t="str">
        <f>IF(A112="","",VLOOKUP(A112,データ!$G$5:$I$53,2,FALSE))</f>
        <v>押川　沙希</v>
      </c>
      <c r="C112" s="79" t="str">
        <f>IF(A112="","",VLOOKUP(A112,データ!$G$5:$I$53,3,FALSE))</f>
        <v>生目台中</v>
      </c>
      <c r="D112" s="83" t="str">
        <f>IF(L110="","",IF(L110="○","●","○"))</f>
        <v>○</v>
      </c>
      <c r="E112" s="74">
        <f>IF(N110="","",N110)</f>
        <v>6</v>
      </c>
      <c r="F112" s="75">
        <f>IF(M110="","",M110)</f>
        <v>3</v>
      </c>
      <c r="G112" s="133">
        <f>IF(O110="","",O110)</f>
      </c>
      <c r="H112" s="85" t="str">
        <f>IF(L111="","",IF(L111="○","●","○"))</f>
        <v>●</v>
      </c>
      <c r="I112" s="74">
        <f>IF(N111="","",N111)</f>
        <v>3</v>
      </c>
      <c r="J112" s="75">
        <f>IF(M111="","",M111)</f>
        <v>6</v>
      </c>
      <c r="K112" s="133">
        <f>IF(O111="","",O111)</f>
      </c>
      <c r="L112" s="302"/>
      <c r="M112" s="303"/>
      <c r="N112" s="303"/>
      <c r="O112" s="269"/>
      <c r="P112" s="74">
        <f>IF(D112="","",COUNTIF(D112:O112,"○"))</f>
        <v>1</v>
      </c>
      <c r="Q112" s="75">
        <f>IF(D112="","",COUNTIF(D112:O112,"●"))</f>
        <v>1</v>
      </c>
      <c r="R112" s="328">
        <f>IF(E112="","",(E112+I112)/(E112+F112+I112+J112)+P112)</f>
        <v>1.5</v>
      </c>
      <c r="S112" s="301"/>
      <c r="T112" s="326">
        <f>IF(R112="","",RANK(R112,R110:S112))</f>
        <v>2</v>
      </c>
      <c r="U112" s="326"/>
      <c r="AB112" s="349"/>
      <c r="AC112" s="347" t="s">
        <v>498</v>
      </c>
      <c r="AF112" s="340"/>
    </row>
    <row r="113" spans="14:32" ht="23.25" customHeight="1">
      <c r="N113" s="343"/>
      <c r="O113" s="343"/>
      <c r="P113" s="343"/>
      <c r="Q113" s="343"/>
      <c r="R113" s="343"/>
      <c r="S113" s="342"/>
      <c r="T113" s="343"/>
      <c r="U113" s="343"/>
      <c r="AB113" s="345"/>
      <c r="AC113" s="354">
        <v>75</v>
      </c>
      <c r="AD113" s="352"/>
      <c r="AF113" s="340"/>
    </row>
    <row r="114" spans="1:32" ht="23.25" customHeight="1">
      <c r="A114" s="82" t="s">
        <v>23</v>
      </c>
      <c r="B114" s="77" t="s">
        <v>39</v>
      </c>
      <c r="C114" s="82" t="s">
        <v>0</v>
      </c>
      <c r="D114" s="344" t="str">
        <f>LEFT(B115,3)</f>
        <v>末吉　</v>
      </c>
      <c r="E114" s="394"/>
      <c r="F114" s="394"/>
      <c r="G114" s="326"/>
      <c r="H114" s="394" t="str">
        <f>LEFT(B116,3)</f>
        <v>比嘉　</v>
      </c>
      <c r="I114" s="394"/>
      <c r="J114" s="394"/>
      <c r="K114" s="326"/>
      <c r="L114" s="326" t="str">
        <f>LEFT(B117,3)</f>
        <v>山中く</v>
      </c>
      <c r="M114" s="326"/>
      <c r="N114" s="326"/>
      <c r="O114" s="326"/>
      <c r="P114" s="327" t="s">
        <v>46</v>
      </c>
      <c r="Q114" s="327"/>
      <c r="R114" s="396" t="s">
        <v>1</v>
      </c>
      <c r="S114" s="341"/>
      <c r="T114" s="327" t="s">
        <v>47</v>
      </c>
      <c r="U114" s="327"/>
      <c r="AB114" s="345"/>
      <c r="AD114" s="352"/>
      <c r="AF114" s="340"/>
    </row>
    <row r="115" spans="1:32" ht="23.25" customHeight="1">
      <c r="A115" s="80">
        <f>A112+1</f>
        <v>13</v>
      </c>
      <c r="B115" s="78" t="str">
        <f>IF(A115="","",VLOOKUP(A115,データ!$G$5:$I$53,2,FALSE))</f>
        <v>末吉　萌華</v>
      </c>
      <c r="C115" s="79" t="str">
        <f>IF(A115="","",VLOOKUP(A115,データ!$G$5:$I$53,3,FALSE))</f>
        <v>サザンフィールド</v>
      </c>
      <c r="D115" s="270"/>
      <c r="E115" s="303"/>
      <c r="F115" s="303"/>
      <c r="G115" s="269"/>
      <c r="H115" s="81" t="str">
        <f>IF(I115="","",IF(I115&gt;J115,"○","●"))</f>
        <v>●</v>
      </c>
      <c r="I115" s="36">
        <v>4</v>
      </c>
      <c r="J115" s="33">
        <v>6</v>
      </c>
      <c r="K115" s="33"/>
      <c r="L115" s="81" t="str">
        <f>IF(M115="","",IF(M115&gt;N115,"○","●"))</f>
        <v>○</v>
      </c>
      <c r="M115" s="36">
        <v>6</v>
      </c>
      <c r="N115" s="33">
        <v>1</v>
      </c>
      <c r="O115" s="33"/>
      <c r="P115" s="74">
        <f>IF(H115="","",COUNTIF(D115:O115,"○"))</f>
        <v>1</v>
      </c>
      <c r="Q115" s="75">
        <f>IF(H115="","",COUNTIF(D115:O115,"●"))</f>
        <v>1</v>
      </c>
      <c r="R115" s="328">
        <f>IF(I115="","",(I115+M115)/(I115+J115+M115+N115)+P115)</f>
        <v>1.5882352941176472</v>
      </c>
      <c r="S115" s="301"/>
      <c r="T115" s="326">
        <f>IF(R115="","",RANK(R115,R115:S117))</f>
        <v>2</v>
      </c>
      <c r="U115" s="326"/>
      <c r="V115" s="34"/>
      <c r="W115" s="91"/>
      <c r="X115" s="34"/>
      <c r="Y115" s="91"/>
      <c r="Z115" s="34">
        <v>14</v>
      </c>
      <c r="AA115" s="339" t="s">
        <v>498</v>
      </c>
      <c r="AB115" s="345"/>
      <c r="AD115" s="352"/>
      <c r="AF115" s="340"/>
    </row>
    <row r="116" spans="1:32" ht="23.25" customHeight="1">
      <c r="A116" s="80">
        <f>A115+1</f>
        <v>14</v>
      </c>
      <c r="B116" s="78" t="str">
        <f>IF(A116="","",VLOOKUP(A116,データ!$G$5:$I$53,2,FALSE))</f>
        <v>比嘉　奏子</v>
      </c>
      <c r="C116" s="79" t="str">
        <f>IF(A116="","",VLOOKUP(A116,データ!$G$5:$I$53,3,FALSE))</f>
        <v>生目台中</v>
      </c>
      <c r="D116" s="83" t="str">
        <f>IF(H115="","",IF(H115="○","●","○"))</f>
        <v>○</v>
      </c>
      <c r="E116" s="74">
        <f>IF(J115="","",J115)</f>
        <v>6</v>
      </c>
      <c r="F116" s="75">
        <f>IF(I115="","",I115)</f>
        <v>4</v>
      </c>
      <c r="G116" s="133">
        <f>IF(K115="","",K115)</f>
      </c>
      <c r="H116" s="302"/>
      <c r="I116" s="303"/>
      <c r="J116" s="303"/>
      <c r="K116" s="269"/>
      <c r="L116" s="84" t="str">
        <f>IF(M116="","",IF(M116&gt;N116,"○","●"))</f>
        <v>○</v>
      </c>
      <c r="M116" s="77">
        <v>6</v>
      </c>
      <c r="N116" s="76">
        <v>0</v>
      </c>
      <c r="O116" s="76"/>
      <c r="P116" s="74">
        <f>IF(D116="","",COUNTIF(D116:O116,"○"))</f>
        <v>2</v>
      </c>
      <c r="Q116" s="75">
        <f>IF(D116="","",COUNTIF(D116:O116,"●"))</f>
        <v>0</v>
      </c>
      <c r="R116" s="328">
        <f>IF(E116="","",(E116+M116)/(E116+F116+M116+N116)+P116)</f>
        <v>2.75</v>
      </c>
      <c r="S116" s="301"/>
      <c r="T116" s="326">
        <f>IF(R116="","",RANK(R116,R115:S117))</f>
        <v>1</v>
      </c>
      <c r="U116" s="326"/>
      <c r="X116" s="24"/>
      <c r="AD116" s="352"/>
      <c r="AF116" s="340"/>
    </row>
    <row r="117" spans="1:32" ht="23.25" customHeight="1">
      <c r="A117" s="80">
        <f>A116+1</f>
        <v>15</v>
      </c>
      <c r="B117" s="60" t="str">
        <f>IF(A117="","",VLOOKUP(A117,データ!$G$5:$I$53,2,FALSE))</f>
        <v>山中くるみ</v>
      </c>
      <c r="C117" s="79" t="str">
        <f>IF(A117="","",VLOOKUP(A117,データ!$G$5:$I$53,3,FALSE))</f>
        <v>三財中</v>
      </c>
      <c r="D117" s="83" t="str">
        <f>IF(L115="","",IF(L115="○","●","○"))</f>
        <v>●</v>
      </c>
      <c r="E117" s="74">
        <f>IF(N115="","",N115)</f>
        <v>1</v>
      </c>
      <c r="F117" s="75">
        <f>IF(M115="","",M115)</f>
        <v>6</v>
      </c>
      <c r="G117" s="133">
        <f>IF(O115="","",O115)</f>
      </c>
      <c r="H117" s="85" t="str">
        <f>IF(L116="","",IF(L116="○","●","○"))</f>
        <v>●</v>
      </c>
      <c r="I117" s="74">
        <f>IF(N116="","",N116)</f>
        <v>0</v>
      </c>
      <c r="J117" s="75">
        <f>IF(M116="","",M116)</f>
        <v>6</v>
      </c>
      <c r="K117" s="133">
        <f>IF(O116="","",O116)</f>
      </c>
      <c r="L117" s="302"/>
      <c r="M117" s="303"/>
      <c r="N117" s="303"/>
      <c r="O117" s="269"/>
      <c r="P117" s="74">
        <f>IF(D117="","",COUNTIF(D117:O117,"○"))</f>
        <v>0</v>
      </c>
      <c r="Q117" s="75">
        <f>IF(D117="","",COUNTIF(D117:O117,"●"))</f>
        <v>2</v>
      </c>
      <c r="R117" s="328">
        <f>IF(E117="","",(E117+I117)/(E117+F117+I117+J117)+P117)</f>
        <v>0.07692307692307693</v>
      </c>
      <c r="S117" s="301"/>
      <c r="T117" s="326">
        <f>IF(R117="","",RANK(R117,R115:S117))</f>
        <v>3</v>
      </c>
      <c r="U117" s="326"/>
      <c r="AD117" s="352"/>
      <c r="AF117" s="340"/>
    </row>
    <row r="118" spans="14:32" ht="23.25" customHeight="1">
      <c r="N118" s="343"/>
      <c r="O118" s="343"/>
      <c r="P118" s="343"/>
      <c r="Q118" s="343"/>
      <c r="R118" s="343"/>
      <c r="S118" s="342"/>
      <c r="T118" s="343"/>
      <c r="U118" s="343"/>
      <c r="Z118" s="86"/>
      <c r="AD118" s="353"/>
      <c r="AE118" s="355" t="s">
        <v>498</v>
      </c>
      <c r="AF118" s="345"/>
    </row>
    <row r="119" spans="1:31" ht="23.25" customHeight="1">
      <c r="A119" s="82" t="s">
        <v>18</v>
      </c>
      <c r="B119" s="77" t="s">
        <v>39</v>
      </c>
      <c r="C119" s="82" t="s">
        <v>0</v>
      </c>
      <c r="D119" s="344" t="str">
        <f>LEFT(B120,3)</f>
        <v>紙屋　</v>
      </c>
      <c r="E119" s="394"/>
      <c r="F119" s="394"/>
      <c r="G119" s="326"/>
      <c r="H119" s="394" t="str">
        <f>LEFT(B121,3)</f>
        <v>藤崎　</v>
      </c>
      <c r="I119" s="394"/>
      <c r="J119" s="394"/>
      <c r="K119" s="326"/>
      <c r="L119" s="326" t="str">
        <f>LEFT(B122,3)</f>
        <v>東　英</v>
      </c>
      <c r="M119" s="326"/>
      <c r="N119" s="326"/>
      <c r="O119" s="326"/>
      <c r="P119" s="327" t="s">
        <v>46</v>
      </c>
      <c r="Q119" s="327"/>
      <c r="R119" s="396" t="s">
        <v>1</v>
      </c>
      <c r="S119" s="341"/>
      <c r="T119" s="327" t="s">
        <v>47</v>
      </c>
      <c r="U119" s="327"/>
      <c r="Z119" s="86"/>
      <c r="AD119" s="352"/>
      <c r="AE119" s="18">
        <v>62</v>
      </c>
    </row>
    <row r="120" spans="1:30" ht="23.25" customHeight="1">
      <c r="A120" s="80">
        <f>A117+1</f>
        <v>16</v>
      </c>
      <c r="B120" s="78" t="str">
        <f>IF(A120="","",VLOOKUP(A120,データ!$G$5:$I$53,2,FALSE))</f>
        <v>紙屋　友恵</v>
      </c>
      <c r="C120" s="79" t="str">
        <f>IF(A120="","",VLOOKUP(A120,データ!$G$5:$I$53,3,FALSE))</f>
        <v>チーム村雲</v>
      </c>
      <c r="D120" s="270"/>
      <c r="E120" s="303"/>
      <c r="F120" s="303"/>
      <c r="G120" s="269"/>
      <c r="H120" s="81" t="str">
        <f>IF(I120="","",IF(I120&gt;J120,"○","●"))</f>
        <v>●</v>
      </c>
      <c r="I120" s="36">
        <v>1</v>
      </c>
      <c r="J120" s="33">
        <v>6</v>
      </c>
      <c r="K120" s="33"/>
      <c r="L120" s="81" t="str">
        <f>IF(M120="","",IF(M120&gt;N120,"○","●"))</f>
        <v>●</v>
      </c>
      <c r="M120" s="36">
        <v>2</v>
      </c>
      <c r="N120" s="33">
        <v>6</v>
      </c>
      <c r="O120" s="33"/>
      <c r="P120" s="74">
        <f>IF(H120="","",COUNTIF(D120:O120,"○"))</f>
        <v>0</v>
      </c>
      <c r="Q120" s="75">
        <f>IF(H120="","",COUNTIF(D120:O120,"●"))</f>
        <v>2</v>
      </c>
      <c r="R120" s="328">
        <f>IF(I120="","",(I120+M120)/(I120+J120+M120+N120)+P120)</f>
        <v>0.2</v>
      </c>
      <c r="S120" s="301"/>
      <c r="T120" s="326">
        <f>IF(R120="","",RANK(R120,R120:S122))</f>
        <v>3</v>
      </c>
      <c r="U120" s="326"/>
      <c r="V120" s="35"/>
      <c r="W120" s="34"/>
      <c r="X120" s="34"/>
      <c r="Y120" s="34"/>
      <c r="Z120" s="90">
        <v>18</v>
      </c>
      <c r="AA120" s="244" t="s">
        <v>499</v>
      </c>
      <c r="AD120" s="352"/>
    </row>
    <row r="121" spans="1:30" ht="23.25" customHeight="1">
      <c r="A121" s="80">
        <f>A120+1</f>
        <v>17</v>
      </c>
      <c r="B121" s="78" t="str">
        <f>IF(A121="","",VLOOKUP(A121,データ!$G$5:$I$53,2,FALSE))</f>
        <v>藤崎　友佳子</v>
      </c>
      <c r="C121" s="79" t="str">
        <f>IF(A121="","",VLOOKUP(A121,データ!$G$5:$I$53,3,FALSE))</f>
        <v>チームミリオン</v>
      </c>
      <c r="D121" s="83" t="str">
        <f>IF(H120="","",IF(H120="○","●","○"))</f>
        <v>○</v>
      </c>
      <c r="E121" s="74">
        <f>IF(J120="","",J120)</f>
        <v>6</v>
      </c>
      <c r="F121" s="75">
        <f>IF(I120="","",I120)</f>
        <v>1</v>
      </c>
      <c r="G121" s="133">
        <f>IF(K120="","",K120)</f>
      </c>
      <c r="H121" s="302"/>
      <c r="I121" s="303"/>
      <c r="J121" s="303"/>
      <c r="K121" s="269"/>
      <c r="L121" s="84" t="str">
        <f>IF(M121="","",IF(M121&gt;N121,"○","●"))</f>
        <v>●</v>
      </c>
      <c r="M121" s="77">
        <v>4</v>
      </c>
      <c r="N121" s="76">
        <v>6</v>
      </c>
      <c r="O121" s="76"/>
      <c r="P121" s="74">
        <f>IF(D121="","",COUNTIF(D121:O121,"○"))</f>
        <v>1</v>
      </c>
      <c r="Q121" s="75">
        <f>IF(D121="","",COUNTIF(D121:O121,"●"))</f>
        <v>1</v>
      </c>
      <c r="R121" s="328">
        <f>IF(E121="","",(E121+M121)/(E121+F121+M121+N121)+P121)</f>
        <v>1.5882352941176472</v>
      </c>
      <c r="S121" s="301"/>
      <c r="T121" s="326">
        <f>IF(R121="","",RANK(R121,R120:S122))</f>
        <v>2</v>
      </c>
      <c r="U121" s="326"/>
      <c r="V121" s="24"/>
      <c r="X121" s="24"/>
      <c r="Y121" s="24"/>
      <c r="Z121" s="86"/>
      <c r="AB121" s="345"/>
      <c r="AD121" s="352"/>
    </row>
    <row r="122" spans="1:30" ht="23.25" customHeight="1">
      <c r="A122" s="80">
        <f>A121+1</f>
        <v>18</v>
      </c>
      <c r="B122" s="60" t="str">
        <f>IF(A122="","",VLOOKUP(A122,データ!$G$5:$I$53,2,FALSE))</f>
        <v>東　英里奈</v>
      </c>
      <c r="C122" s="79" t="str">
        <f>IF(A122="","",VLOOKUP(A122,データ!$G$5:$I$53,3,FALSE))</f>
        <v>生目台中</v>
      </c>
      <c r="D122" s="83" t="str">
        <f>IF(L120="","",IF(L120="○","●","○"))</f>
        <v>○</v>
      </c>
      <c r="E122" s="74">
        <f>IF(N120="","",N120)</f>
        <v>6</v>
      </c>
      <c r="F122" s="75">
        <f>IF(M120="","",M120)</f>
        <v>2</v>
      </c>
      <c r="G122" s="133">
        <f>IF(O120="","",O120)</f>
      </c>
      <c r="H122" s="85" t="str">
        <f>IF(L121="","",IF(L121="○","●","○"))</f>
        <v>○</v>
      </c>
      <c r="I122" s="74">
        <f>IF(N121="","",N121)</f>
        <v>6</v>
      </c>
      <c r="J122" s="75">
        <f>IF(M121="","",M121)</f>
        <v>4</v>
      </c>
      <c r="K122" s="133">
        <f>IF(O121="","",O121)</f>
      </c>
      <c r="L122" s="302"/>
      <c r="M122" s="303"/>
      <c r="N122" s="303"/>
      <c r="O122" s="269"/>
      <c r="P122" s="74">
        <f>IF(D122="","",COUNTIF(D122:O122,"○"))</f>
        <v>2</v>
      </c>
      <c r="Q122" s="75">
        <f>IF(D122="","",COUNTIF(D122:O122,"●"))</f>
        <v>0</v>
      </c>
      <c r="R122" s="328">
        <f>IF(E122="","",(E122+I122)/(E122+F122+I122+J122)+P122)</f>
        <v>2.6666666666666665</v>
      </c>
      <c r="S122" s="301"/>
      <c r="T122" s="326">
        <f>IF(R122="","",RANK(R122,R120:S122))</f>
        <v>1</v>
      </c>
      <c r="U122" s="326"/>
      <c r="V122" s="24"/>
      <c r="Z122" s="86"/>
      <c r="AB122" s="345"/>
      <c r="AD122" s="352"/>
    </row>
    <row r="123" spans="14:30" ht="23.25" customHeight="1">
      <c r="N123" s="343"/>
      <c r="O123" s="343"/>
      <c r="P123" s="343"/>
      <c r="Q123" s="343"/>
      <c r="R123" s="343"/>
      <c r="S123" s="342"/>
      <c r="T123" s="343"/>
      <c r="U123" s="343"/>
      <c r="AB123" s="349"/>
      <c r="AC123" s="355" t="s">
        <v>500</v>
      </c>
      <c r="AD123" s="352"/>
    </row>
    <row r="124" spans="1:29" ht="23.25" customHeight="1">
      <c r="A124" s="82" t="s">
        <v>19</v>
      </c>
      <c r="B124" s="77" t="s">
        <v>39</v>
      </c>
      <c r="C124" s="82" t="s">
        <v>0</v>
      </c>
      <c r="D124" s="392" t="str">
        <f>LEFT(B125,3)</f>
        <v>川崎　</v>
      </c>
      <c r="E124" s="393"/>
      <c r="F124" s="393"/>
      <c r="G124" s="394"/>
      <c r="H124" s="395" t="str">
        <f>LEFT(B126,3)</f>
        <v>寺田優</v>
      </c>
      <c r="I124" s="393"/>
      <c r="J124" s="393"/>
      <c r="K124" s="394"/>
      <c r="L124" s="395" t="str">
        <f>LEFT(B127,3)</f>
        <v>河野　</v>
      </c>
      <c r="M124" s="393"/>
      <c r="N124" s="393"/>
      <c r="O124" s="394"/>
      <c r="P124" s="396" t="s">
        <v>46</v>
      </c>
      <c r="Q124" s="341"/>
      <c r="R124" s="396" t="s">
        <v>1</v>
      </c>
      <c r="S124" s="341"/>
      <c r="T124" s="396" t="s">
        <v>47</v>
      </c>
      <c r="U124" s="341"/>
      <c r="Z124" s="86"/>
      <c r="AB124" s="345"/>
      <c r="AC124" s="18">
        <v>61</v>
      </c>
    </row>
    <row r="125" spans="1:28" ht="23.25" customHeight="1">
      <c r="A125" s="80">
        <f>A122+1</f>
        <v>19</v>
      </c>
      <c r="B125" s="78" t="str">
        <f>IF(A125="","",VLOOKUP(A125,データ!$G$5:$I$53,2,FALSE))</f>
        <v>川崎　梨奈</v>
      </c>
      <c r="C125" s="79" t="str">
        <f>IF(A125="","",VLOOKUP(A125,データ!$G$5:$I$53,3,FALSE))</f>
        <v>イワキリＪｒ</v>
      </c>
      <c r="D125" s="270"/>
      <c r="E125" s="430"/>
      <c r="F125" s="430"/>
      <c r="G125" s="431"/>
      <c r="H125" s="81" t="str">
        <f>IF(I125="","",IF(I125&gt;J125,"○","●"))</f>
        <v>●</v>
      </c>
      <c r="I125" s="36">
        <v>1</v>
      </c>
      <c r="J125" s="33">
        <v>6</v>
      </c>
      <c r="K125" s="33"/>
      <c r="L125" s="81" t="str">
        <f>IF(M125="","",IF(M125&gt;N125,"○","●"))</f>
        <v>●</v>
      </c>
      <c r="M125" s="36">
        <v>2</v>
      </c>
      <c r="N125" s="33">
        <v>6</v>
      </c>
      <c r="O125" s="33"/>
      <c r="P125" s="74">
        <f>IF(H125="","",COUNTIF(D125:O125,"○"))</f>
        <v>0</v>
      </c>
      <c r="Q125" s="75">
        <f>IF(H125="","",COUNTIF(D125:O125,"●"))</f>
        <v>2</v>
      </c>
      <c r="R125" s="328">
        <f>IF(I125="","",(I125+M125)/(I125+J125+M125+N125)+P125)</f>
        <v>0.2</v>
      </c>
      <c r="S125" s="301"/>
      <c r="T125" s="395">
        <f>IF(R125="","",RANK(R125,R125:S127))</f>
        <v>3</v>
      </c>
      <c r="U125" s="394"/>
      <c r="V125" s="35"/>
      <c r="W125" s="34"/>
      <c r="X125" s="34"/>
      <c r="Y125" s="34"/>
      <c r="Z125" s="90">
        <v>20</v>
      </c>
      <c r="AA125" s="339" t="s">
        <v>500</v>
      </c>
      <c r="AB125" s="345"/>
    </row>
    <row r="126" spans="1:26" ht="23.25" customHeight="1">
      <c r="A126" s="80">
        <f>A125+1</f>
        <v>20</v>
      </c>
      <c r="B126" s="78" t="str">
        <f>IF(A126="","",VLOOKUP(A126,データ!$G$5:$I$53,2,FALSE))</f>
        <v>寺田優香</v>
      </c>
      <c r="C126" s="79" t="str">
        <f>IF(A126="","",VLOOKUP(A126,データ!$G$5:$I$53,3,FALSE))</f>
        <v>三財中</v>
      </c>
      <c r="D126" s="83" t="str">
        <f>IF(H125="","",IF(H125="○","●","○"))</f>
        <v>○</v>
      </c>
      <c r="E126" s="74">
        <f>IF(J125="","",J125)</f>
        <v>6</v>
      </c>
      <c r="F126" s="75">
        <f>IF(I125="","",I125)</f>
        <v>1</v>
      </c>
      <c r="G126" s="133">
        <f>IF(K125="","",K125)</f>
      </c>
      <c r="H126" s="302"/>
      <c r="I126" s="303"/>
      <c r="J126" s="303"/>
      <c r="K126" s="269"/>
      <c r="L126" s="84" t="str">
        <f>IF(M126="","",IF(M126&gt;N126,"○","●"))</f>
        <v>○</v>
      </c>
      <c r="M126" s="77">
        <v>6</v>
      </c>
      <c r="N126" s="76">
        <v>5</v>
      </c>
      <c r="O126" s="76"/>
      <c r="P126" s="74">
        <f>IF(D126="","",COUNTIF(D126:O126,"○"))</f>
        <v>2</v>
      </c>
      <c r="Q126" s="75">
        <f>IF(D126="","",COUNTIF(D126:O126,"●"))</f>
        <v>0</v>
      </c>
      <c r="R126" s="328">
        <f>IF(E126="","",(E126+M126)/(E126+F126+M126+N126)+P126)</f>
        <v>2.6666666666666665</v>
      </c>
      <c r="S126" s="301"/>
      <c r="T126" s="395">
        <f>IF(R126="","",RANK(R126,R125:S127))</f>
        <v>1</v>
      </c>
      <c r="U126" s="394"/>
      <c r="V126" s="24"/>
      <c r="X126" s="24"/>
      <c r="Y126" s="24"/>
      <c r="Z126" s="86"/>
    </row>
    <row r="127" spans="1:26" ht="23.25" customHeight="1">
      <c r="A127" s="80">
        <f>A126+1</f>
        <v>21</v>
      </c>
      <c r="B127" s="60" t="str">
        <f>IF(A127="","",VLOOKUP(A127,データ!$G$5:$I$53,2,FALSE))</f>
        <v>河野　沙希</v>
      </c>
      <c r="C127" s="79" t="str">
        <f>IF(A127="","",VLOOKUP(A127,データ!$G$5:$I$53,3,FALSE))</f>
        <v>生目台中</v>
      </c>
      <c r="D127" s="83" t="str">
        <f>IF(L125="","",IF(L125="○","●","○"))</f>
        <v>○</v>
      </c>
      <c r="E127" s="74">
        <f>IF(N125="","",N125)</f>
        <v>6</v>
      </c>
      <c r="F127" s="75">
        <f>IF(M125="","",M125)</f>
        <v>2</v>
      </c>
      <c r="G127" s="133">
        <f>IF(O125="","",O125)</f>
      </c>
      <c r="H127" s="85" t="str">
        <f>IF(L126="","",IF(L126="○","●","○"))</f>
        <v>●</v>
      </c>
      <c r="I127" s="74">
        <f>IF(N126="","",N126)</f>
        <v>5</v>
      </c>
      <c r="J127" s="75">
        <f>IF(M126="","",M126)</f>
        <v>6</v>
      </c>
      <c r="K127" s="133">
        <f>IF(O126="","",O126)</f>
      </c>
      <c r="L127" s="302"/>
      <c r="M127" s="303"/>
      <c r="N127" s="303"/>
      <c r="O127" s="269"/>
      <c r="P127" s="74">
        <f>IF(D127="","",COUNTIF(D127:O127,"○"))</f>
        <v>1</v>
      </c>
      <c r="Q127" s="75">
        <f>IF(D127="","",COUNTIF(D127:O127,"●"))</f>
        <v>1</v>
      </c>
      <c r="R127" s="328">
        <f>IF(E127="","",(E127+I127)/(E127+F127+I127+J127)+P127)</f>
        <v>1.5789473684210527</v>
      </c>
      <c r="S127" s="301"/>
      <c r="T127" s="395">
        <f>IF(R127="","",RANK(R127,R125:S127))</f>
        <v>2</v>
      </c>
      <c r="U127" s="394"/>
      <c r="V127" s="24"/>
      <c r="Z127" s="86"/>
    </row>
    <row r="128" ht="23.25" customHeight="1"/>
    <row r="129" ht="17.25" customHeight="1">
      <c r="A129" s="138" t="s">
        <v>404</v>
      </c>
    </row>
    <row r="130" spans="1:4" ht="23.25" customHeight="1">
      <c r="A130" s="29" t="s">
        <v>376</v>
      </c>
      <c r="D130" s="129" t="s">
        <v>420</v>
      </c>
    </row>
    <row r="131" spans="1:26" ht="23.25" customHeight="1">
      <c r="A131" s="92"/>
      <c r="B131" s="92"/>
      <c r="C131" s="92"/>
      <c r="D131" s="92"/>
      <c r="S131" s="343"/>
      <c r="T131" s="343"/>
      <c r="U131" s="343"/>
      <c r="V131" s="343"/>
      <c r="W131" s="343"/>
      <c r="X131" s="342"/>
      <c r="Y131" s="343"/>
      <c r="Z131" s="343"/>
    </row>
    <row r="132" spans="1:25" ht="23.25" customHeight="1">
      <c r="A132" s="82" t="s">
        <v>377</v>
      </c>
      <c r="B132" s="77" t="s">
        <v>39</v>
      </c>
      <c r="C132" s="82" t="s">
        <v>0</v>
      </c>
      <c r="D132" s="344" t="str">
        <f>LEFT(B133,3)</f>
        <v>鎌田京</v>
      </c>
      <c r="E132" s="394"/>
      <c r="F132" s="394"/>
      <c r="G132" s="326"/>
      <c r="H132" s="394" t="str">
        <f>LEFT(B134,3)</f>
        <v>平原　</v>
      </c>
      <c r="I132" s="394"/>
      <c r="J132" s="394"/>
      <c r="K132" s="326"/>
      <c r="L132" s="326" t="str">
        <f>LEFT(B135,3)</f>
        <v>市来　</v>
      </c>
      <c r="M132" s="326"/>
      <c r="N132" s="326"/>
      <c r="O132" s="326"/>
      <c r="P132" s="327" t="s">
        <v>46</v>
      </c>
      <c r="Q132" s="327"/>
      <c r="R132" s="396" t="s">
        <v>1</v>
      </c>
      <c r="S132" s="341"/>
      <c r="T132" s="327" t="s">
        <v>47</v>
      </c>
      <c r="U132" s="327"/>
      <c r="Y132" s="24"/>
    </row>
    <row r="133" spans="1:27" ht="23.25" customHeight="1">
      <c r="A133" s="80">
        <v>22</v>
      </c>
      <c r="B133" s="78" t="str">
        <f>IF(A133="","",VLOOKUP(A133,データ!$G$5:$I$53,2,FALSE))</f>
        <v>鎌田京香</v>
      </c>
      <c r="C133" s="79" t="str">
        <f>IF(A133="","",VLOOKUP(A133,データ!$G$5:$I$53,3,FALSE))</f>
        <v>三財中</v>
      </c>
      <c r="D133" s="270"/>
      <c r="E133" s="303"/>
      <c r="F133" s="303"/>
      <c r="G133" s="269"/>
      <c r="H133" s="81" t="str">
        <f>IF(I133="","",IF(I133&gt;J133,"○","●"))</f>
        <v>○</v>
      </c>
      <c r="I133" s="36">
        <v>6</v>
      </c>
      <c r="J133" s="33">
        <v>4</v>
      </c>
      <c r="K133" s="33"/>
      <c r="L133" s="81" t="str">
        <f>IF(M133="","",IF(M133&gt;N133,"○","●"))</f>
        <v>●</v>
      </c>
      <c r="M133" s="36">
        <v>4</v>
      </c>
      <c r="N133" s="33">
        <v>6</v>
      </c>
      <c r="O133" s="33"/>
      <c r="P133" s="74">
        <f>IF(H133="","",COUNTIF(D133:O133,"○"))</f>
        <v>1</v>
      </c>
      <c r="Q133" s="75">
        <f>IF(H133="","",COUNTIF(D133:O133,"●"))</f>
        <v>1</v>
      </c>
      <c r="R133" s="328">
        <f>IF(I133="","",(I133+M133)/(I133+J133+M133+N133)+P133)</f>
        <v>1.5</v>
      </c>
      <c r="S133" s="301"/>
      <c r="T133" s="326">
        <f>IF(R133="","",RANK(R133,R133:S135))</f>
        <v>2</v>
      </c>
      <c r="U133" s="326"/>
      <c r="Z133" s="91">
        <v>24</v>
      </c>
      <c r="AA133" s="87" t="s">
        <v>502</v>
      </c>
    </row>
    <row r="134" spans="1:30" ht="23.25" customHeight="1">
      <c r="A134" s="80">
        <v>23</v>
      </c>
      <c r="B134" s="78" t="str">
        <f>IF(A134="","",VLOOKUP(A134,データ!$G$5:$I$53,2,FALSE))</f>
        <v>平原　加奈</v>
      </c>
      <c r="C134" s="79" t="str">
        <f>IF(A134="","",VLOOKUP(A134,データ!$G$5:$I$53,3,FALSE))</f>
        <v>日南TCジュニア</v>
      </c>
      <c r="D134" s="83" t="str">
        <f>IF(H133="","",IF(H133="○","●","○"))</f>
        <v>●</v>
      </c>
      <c r="E134" s="74">
        <f>IF(J133="","",J133)</f>
        <v>4</v>
      </c>
      <c r="F134" s="75">
        <f>IF(I133="","",I133)</f>
        <v>6</v>
      </c>
      <c r="G134" s="133">
        <f>IF(K133="","",K133)</f>
      </c>
      <c r="H134" s="302"/>
      <c r="I134" s="303"/>
      <c r="J134" s="303"/>
      <c r="K134" s="269"/>
      <c r="L134" s="84" t="str">
        <f>IF(M134="","",IF(M134&gt;N134,"○","●"))</f>
        <v>●</v>
      </c>
      <c r="M134" s="77">
        <v>2</v>
      </c>
      <c r="N134" s="76">
        <v>6</v>
      </c>
      <c r="O134" s="76"/>
      <c r="P134" s="74">
        <f>IF(D134="","",COUNTIF(D134:O134,"○"))</f>
        <v>0</v>
      </c>
      <c r="Q134" s="75">
        <f>IF(D134="","",COUNTIF(D134:O134,"●"))</f>
        <v>2</v>
      </c>
      <c r="R134" s="328">
        <f>IF(E134="","",(E134+M134)/(E134+F134+M134+N134)+P134)</f>
        <v>0.3333333333333333</v>
      </c>
      <c r="S134" s="301"/>
      <c r="T134" s="326">
        <f>IF(R134="","",RANK(R134,R133:S135))</f>
        <v>3</v>
      </c>
      <c r="U134" s="326"/>
      <c r="V134" s="32"/>
      <c r="W134" s="32"/>
      <c r="X134" s="32"/>
      <c r="Y134" s="32"/>
      <c r="AA134" s="243"/>
      <c r="AB134" s="243"/>
      <c r="AC134" s="351"/>
      <c r="AD134" s="352"/>
    </row>
    <row r="135" spans="1:30" ht="23.25" customHeight="1">
      <c r="A135" s="80">
        <v>24</v>
      </c>
      <c r="B135" s="60" t="str">
        <f>IF(A135="","",VLOOKUP(A135,データ!$G$5:$I$53,2,FALSE))</f>
        <v>市来　　茜</v>
      </c>
      <c r="C135" s="79" t="str">
        <f>IF(A135="","",VLOOKUP(A135,データ!$G$5:$I$53,3,FALSE))</f>
        <v>生目台中</v>
      </c>
      <c r="D135" s="83" t="str">
        <f>IF(L133="","",IF(L133="○","●","○"))</f>
        <v>○</v>
      </c>
      <c r="E135" s="74">
        <f>IF(N133="","",N133)</f>
        <v>6</v>
      </c>
      <c r="F135" s="75">
        <f>IF(M133="","",M133)</f>
        <v>4</v>
      </c>
      <c r="G135" s="133">
        <f>IF(O133="","",O133)</f>
      </c>
      <c r="H135" s="85" t="str">
        <f>IF(L134="","",IF(L134="○","●","○"))</f>
        <v>○</v>
      </c>
      <c r="I135" s="74">
        <f>IF(N134="","",N134)</f>
        <v>6</v>
      </c>
      <c r="J135" s="75">
        <f>IF(M134="","",M134)</f>
        <v>2</v>
      </c>
      <c r="K135" s="133">
        <f>IF(O134="","",O134)</f>
      </c>
      <c r="L135" s="302"/>
      <c r="M135" s="303"/>
      <c r="N135" s="303"/>
      <c r="O135" s="269"/>
      <c r="P135" s="74">
        <f>IF(D135="","",COUNTIF(D135:O135,"○"))</f>
        <v>2</v>
      </c>
      <c r="Q135" s="75">
        <f>IF(D135="","",COUNTIF(D135:O135,"●"))</f>
        <v>0</v>
      </c>
      <c r="R135" s="328">
        <f>IF(E135="","",(E135+I135)/(E135+F135+I135+J135)+P135)</f>
        <v>2.6666666666666665</v>
      </c>
      <c r="S135" s="301"/>
      <c r="T135" s="326">
        <f>IF(R135="","",RANK(R135,R133:S135))</f>
        <v>1</v>
      </c>
      <c r="U135" s="326"/>
      <c r="AD135" s="352"/>
    </row>
    <row r="136" spans="14:32" ht="23.25" customHeight="1">
      <c r="N136" s="343"/>
      <c r="O136" s="343"/>
      <c r="P136" s="343"/>
      <c r="Q136" s="343"/>
      <c r="R136" s="343"/>
      <c r="S136" s="342"/>
      <c r="T136" s="343"/>
      <c r="U136" s="343"/>
      <c r="AD136" s="353"/>
      <c r="AE136" s="87" t="s">
        <v>502</v>
      </c>
      <c r="AF136" s="87"/>
    </row>
    <row r="137" spans="1:32" ht="23.25" customHeight="1">
      <c r="A137" s="82" t="s">
        <v>378</v>
      </c>
      <c r="B137" s="77" t="s">
        <v>39</v>
      </c>
      <c r="C137" s="82" t="s">
        <v>0</v>
      </c>
      <c r="D137" s="344" t="str">
        <f>LEFT(B138,3)</f>
        <v>前田　</v>
      </c>
      <c r="E137" s="394"/>
      <c r="F137" s="394"/>
      <c r="G137" s="326"/>
      <c r="H137" s="394" t="str">
        <f>LEFT(B139,3)</f>
        <v>緒方美</v>
      </c>
      <c r="I137" s="394"/>
      <c r="J137" s="394"/>
      <c r="K137" s="326"/>
      <c r="L137" s="326" t="str">
        <f>LEFT(B140,3)</f>
        <v>日髙　</v>
      </c>
      <c r="M137" s="326"/>
      <c r="N137" s="326"/>
      <c r="O137" s="326"/>
      <c r="P137" s="327" t="s">
        <v>46</v>
      </c>
      <c r="Q137" s="327"/>
      <c r="R137" s="396" t="s">
        <v>1</v>
      </c>
      <c r="S137" s="341"/>
      <c r="T137" s="327" t="s">
        <v>47</v>
      </c>
      <c r="U137" s="327"/>
      <c r="Y137" s="24"/>
      <c r="Z137" s="24"/>
      <c r="AD137" s="352"/>
      <c r="AE137" s="354">
        <v>61</v>
      </c>
      <c r="AF137" s="340"/>
    </row>
    <row r="138" spans="1:32" ht="23.25" customHeight="1">
      <c r="A138" s="80">
        <v>25</v>
      </c>
      <c r="B138" s="78" t="str">
        <f>IF(A138="","",VLOOKUP(A138,データ!$G$5:$I$53,2,FALSE))</f>
        <v>前田　美優</v>
      </c>
      <c r="C138" s="79" t="str">
        <f>IF(A138="","",VLOOKUP(A138,データ!$G$5:$I$53,3,FALSE))</f>
        <v>小林Ｊｒ</v>
      </c>
      <c r="D138" s="270"/>
      <c r="E138" s="303"/>
      <c r="F138" s="303"/>
      <c r="G138" s="269"/>
      <c r="H138" s="81" t="str">
        <f>IF(I138="","",IF(I138&gt;J138,"○","●"))</f>
        <v>○</v>
      </c>
      <c r="I138" s="36">
        <v>6</v>
      </c>
      <c r="J138" s="33">
        <v>2</v>
      </c>
      <c r="K138" s="33"/>
      <c r="L138" s="81" t="str">
        <f>IF(M138="","",IF(M138&gt;N138,"○","●"))</f>
        <v>○</v>
      </c>
      <c r="M138" s="36">
        <v>6</v>
      </c>
      <c r="N138" s="33">
        <v>4</v>
      </c>
      <c r="O138" s="33"/>
      <c r="P138" s="74">
        <f>IF(H138="","",COUNTIF(D138:O138,"○"))</f>
        <v>2</v>
      </c>
      <c r="Q138" s="75">
        <f>IF(H138="","",COUNTIF(D138:O138,"●"))</f>
        <v>0</v>
      </c>
      <c r="R138" s="328">
        <f>IF(I138="","",(I138+M138)/(I138+J138+M138+N138)+P138)</f>
        <v>2.6666666666666665</v>
      </c>
      <c r="S138" s="301"/>
      <c r="T138" s="326">
        <f>IF(R138="","",RANK(R138,R138:S140))</f>
        <v>1</v>
      </c>
      <c r="U138" s="326"/>
      <c r="Z138" s="18">
        <v>25</v>
      </c>
      <c r="AA138" s="87" t="s">
        <v>503</v>
      </c>
      <c r="AD138" s="352"/>
      <c r="AF138" s="340"/>
    </row>
    <row r="139" spans="1:32" ht="23.25" customHeight="1">
      <c r="A139" s="80">
        <v>26</v>
      </c>
      <c r="B139" s="78" t="str">
        <f>IF(A139="","",VLOOKUP(A139,データ!$G$5:$I$53,2,FALSE))</f>
        <v>緒方美月</v>
      </c>
      <c r="C139" s="79" t="str">
        <f>IF(A139="","",VLOOKUP(A139,データ!$G$5:$I$53,3,FALSE))</f>
        <v>三財中</v>
      </c>
      <c r="D139" s="83" t="str">
        <f>IF(H138="","",IF(H138="○","●","○"))</f>
        <v>●</v>
      </c>
      <c r="E139" s="74">
        <f>IF(J138="","",J138)</f>
        <v>2</v>
      </c>
      <c r="F139" s="75">
        <f>IF(I138="","",I138)</f>
        <v>6</v>
      </c>
      <c r="G139" s="133">
        <f>IF(K138="","",K138)</f>
      </c>
      <c r="H139" s="302"/>
      <c r="I139" s="303"/>
      <c r="J139" s="303"/>
      <c r="K139" s="269"/>
      <c r="L139" s="84" t="str">
        <f>IF(M139="","",IF(M139&gt;N139,"○","●"))</f>
        <v>●</v>
      </c>
      <c r="M139" s="77">
        <v>1</v>
      </c>
      <c r="N139" s="76">
        <v>6</v>
      </c>
      <c r="O139" s="76"/>
      <c r="P139" s="74">
        <f>IF(D139="","",COUNTIF(D139:O139,"○"))</f>
        <v>0</v>
      </c>
      <c r="Q139" s="75">
        <f>IF(D139="","",COUNTIF(D139:O139,"●"))</f>
        <v>2</v>
      </c>
      <c r="R139" s="328">
        <f>IF(E139="","",(E139+M139)/(E139+F139+M139+N139)+P139)</f>
        <v>0.2</v>
      </c>
      <c r="S139" s="301"/>
      <c r="T139" s="326">
        <f>IF(R139="","",RANK(R139,R138:S140))</f>
        <v>3</v>
      </c>
      <c r="U139" s="326"/>
      <c r="V139" s="32"/>
      <c r="W139" s="32"/>
      <c r="X139" s="32"/>
      <c r="Y139" s="32"/>
      <c r="Z139" s="32"/>
      <c r="AA139" s="338"/>
      <c r="AB139" s="345"/>
      <c r="AD139" s="352"/>
      <c r="AF139" s="340"/>
    </row>
    <row r="140" spans="1:32" ht="23.25" customHeight="1">
      <c r="A140" s="80">
        <v>27</v>
      </c>
      <c r="B140" s="60" t="str">
        <f>IF(A140="","",VLOOKUP(A140,データ!$G$5:$I$53,2,FALSE))</f>
        <v>日髙　汐理</v>
      </c>
      <c r="C140" s="79" t="str">
        <f>IF(A140="","",VLOOKUP(A140,データ!$G$5:$I$53,3,FALSE))</f>
        <v>生目台中</v>
      </c>
      <c r="D140" s="83" t="str">
        <f>IF(L138="","",IF(L138="○","●","○"))</f>
        <v>●</v>
      </c>
      <c r="E140" s="74">
        <f>IF(N138="","",N138)</f>
        <v>4</v>
      </c>
      <c r="F140" s="75">
        <f>IF(M138="","",M138)</f>
        <v>6</v>
      </c>
      <c r="G140" s="133">
        <f>IF(O138="","",O138)</f>
      </c>
      <c r="H140" s="85" t="str">
        <f>IF(L139="","",IF(L139="○","●","○"))</f>
        <v>○</v>
      </c>
      <c r="I140" s="74">
        <f>IF(N139="","",N139)</f>
        <v>6</v>
      </c>
      <c r="J140" s="75">
        <f>IF(M139="","",M139)</f>
        <v>1</v>
      </c>
      <c r="K140" s="133">
        <f>IF(O139="","",O139)</f>
      </c>
      <c r="L140" s="302"/>
      <c r="M140" s="303"/>
      <c r="N140" s="303"/>
      <c r="O140" s="269"/>
      <c r="P140" s="74">
        <f>IF(D140="","",COUNTIF(D140:O140,"○"))</f>
        <v>1</v>
      </c>
      <c r="Q140" s="75">
        <f>IF(D140="","",COUNTIF(D140:O140,"●"))</f>
        <v>1</v>
      </c>
      <c r="R140" s="328">
        <f>IF(E140="","",(E140+I140)/(E140+F140+I140+J140)+P140)</f>
        <v>1.5882352941176472</v>
      </c>
      <c r="S140" s="301"/>
      <c r="T140" s="326">
        <f>IF(R140="","",RANK(R140,R138:S140))</f>
        <v>2</v>
      </c>
      <c r="U140" s="326"/>
      <c r="AB140" s="345"/>
      <c r="AD140" s="352"/>
      <c r="AF140" s="340"/>
    </row>
    <row r="141" spans="14:32" ht="23.25" customHeight="1">
      <c r="N141" s="343"/>
      <c r="O141" s="343"/>
      <c r="P141" s="343"/>
      <c r="Q141" s="343"/>
      <c r="R141" s="343"/>
      <c r="S141" s="342"/>
      <c r="T141" s="343"/>
      <c r="U141" s="343"/>
      <c r="AB141" s="247"/>
      <c r="AC141" s="339" t="s">
        <v>504</v>
      </c>
      <c r="AD141" s="352"/>
      <c r="AF141" s="340"/>
    </row>
    <row r="142" spans="1:32" ht="23.25" customHeight="1">
      <c r="A142" s="82" t="s">
        <v>379</v>
      </c>
      <c r="B142" s="77" t="s">
        <v>39</v>
      </c>
      <c r="C142" s="82" t="s">
        <v>0</v>
      </c>
      <c r="D142" s="344" t="str">
        <f>LEFT(B143,3)</f>
        <v>黒原　</v>
      </c>
      <c r="E142" s="394"/>
      <c r="F142" s="394"/>
      <c r="G142" s="326"/>
      <c r="H142" s="394" t="str">
        <f>LEFT(B144,3)</f>
        <v>今村　</v>
      </c>
      <c r="I142" s="394"/>
      <c r="J142" s="394"/>
      <c r="K142" s="326"/>
      <c r="L142" s="326" t="str">
        <f>LEFT(B145,3)</f>
        <v>芳野　</v>
      </c>
      <c r="M142" s="326"/>
      <c r="N142" s="326"/>
      <c r="O142" s="326"/>
      <c r="P142" s="327" t="s">
        <v>46</v>
      </c>
      <c r="Q142" s="327"/>
      <c r="R142" s="396" t="s">
        <v>1</v>
      </c>
      <c r="S142" s="341"/>
      <c r="T142" s="327" t="s">
        <v>47</v>
      </c>
      <c r="U142" s="327"/>
      <c r="AB142" s="345"/>
      <c r="AC142" s="18">
        <v>61</v>
      </c>
      <c r="AF142" s="340"/>
    </row>
    <row r="143" spans="1:32" ht="23.25" customHeight="1">
      <c r="A143" s="80">
        <f>A140+1</f>
        <v>28</v>
      </c>
      <c r="B143" s="78" t="str">
        <f>IF(A143="","",VLOOKUP(A143,データ!$G$5:$I$53,2,FALSE))</f>
        <v>黒原　菜那</v>
      </c>
      <c r="C143" s="79" t="str">
        <f>IF(A143="","",VLOOKUP(A143,データ!$G$5:$I$53,3,FALSE))</f>
        <v>チーム村雲</v>
      </c>
      <c r="D143" s="270"/>
      <c r="E143" s="303"/>
      <c r="F143" s="303"/>
      <c r="G143" s="269"/>
      <c r="H143" s="81" t="str">
        <f>IF(I143="","",IF(I143&gt;J143,"○","●"))</f>
        <v>○</v>
      </c>
      <c r="I143" s="36">
        <v>6</v>
      </c>
      <c r="J143" s="33">
        <v>4</v>
      </c>
      <c r="K143" s="33"/>
      <c r="L143" s="81" t="str">
        <f>IF(M143="","",IF(M143&gt;N143,"○","●"))</f>
        <v>●</v>
      </c>
      <c r="M143" s="36">
        <v>2</v>
      </c>
      <c r="N143" s="33">
        <v>6</v>
      </c>
      <c r="O143" s="33"/>
      <c r="P143" s="74">
        <f>IF(H143="","",COUNTIF(D143:O143,"○"))</f>
        <v>1</v>
      </c>
      <c r="Q143" s="75">
        <f>IF(H143="","",COUNTIF(D143:O143,"●"))</f>
        <v>1</v>
      </c>
      <c r="R143" s="328">
        <f>IF(I143="","",(I143+M143)/(I143+J143+M143+N143)+P143)</f>
        <v>1.4444444444444444</v>
      </c>
      <c r="S143" s="301"/>
      <c r="T143" s="326">
        <f>IF(R143="","",RANK(R143,R143:S145))</f>
        <v>2</v>
      </c>
      <c r="U143" s="326"/>
      <c r="V143" s="34"/>
      <c r="W143" s="34"/>
      <c r="X143" s="34"/>
      <c r="Y143" s="34"/>
      <c r="Z143" s="34">
        <v>30</v>
      </c>
      <c r="AA143" s="339" t="s">
        <v>504</v>
      </c>
      <c r="AB143" s="345"/>
      <c r="AF143" s="340"/>
    </row>
    <row r="144" spans="1:32" ht="23.25" customHeight="1">
      <c r="A144" s="80">
        <f>A143+1</f>
        <v>29</v>
      </c>
      <c r="B144" s="78" t="str">
        <f>IF(A144="","",VLOOKUP(A144,データ!$G$5:$I$53,2,FALSE))</f>
        <v>今村　知沙</v>
      </c>
      <c r="C144" s="79" t="str">
        <f>IF(A144="","",VLOOKUP(A144,データ!$G$5:$I$53,3,FALSE))</f>
        <v>清武Jr</v>
      </c>
      <c r="D144" s="83" t="str">
        <f>IF(H143="","",IF(H143="○","●","○"))</f>
        <v>●</v>
      </c>
      <c r="E144" s="74">
        <f>IF(J143="","",J143)</f>
        <v>4</v>
      </c>
      <c r="F144" s="75">
        <f>IF(I143="","",I143)</f>
        <v>6</v>
      </c>
      <c r="G144" s="133">
        <f>IF(K143="","",K143)</f>
      </c>
      <c r="H144" s="302"/>
      <c r="I144" s="303"/>
      <c r="J144" s="303"/>
      <c r="K144" s="269"/>
      <c r="L144" s="84" t="str">
        <f>IF(M144="","",IF(M144&gt;N144,"○","●"))</f>
        <v>●</v>
      </c>
      <c r="M144" s="77">
        <v>0</v>
      </c>
      <c r="N144" s="76">
        <v>6</v>
      </c>
      <c r="O144" s="76"/>
      <c r="P144" s="74">
        <f>IF(D144="","",COUNTIF(D144:O144,"○"))</f>
        <v>0</v>
      </c>
      <c r="Q144" s="75">
        <f>IF(D144="","",COUNTIF(D144:O144,"●"))</f>
        <v>2</v>
      </c>
      <c r="R144" s="328">
        <f>IF(E144="","",(E144+M144)/(E144+F144+M144+N144)+P144)</f>
        <v>0.25</v>
      </c>
      <c r="S144" s="301"/>
      <c r="T144" s="326">
        <f>IF(R144="","",RANK(R144,R143:S145))</f>
        <v>3</v>
      </c>
      <c r="U144" s="326"/>
      <c r="AF144" s="340"/>
    </row>
    <row r="145" spans="1:32" ht="23.25" customHeight="1">
      <c r="A145" s="80">
        <f>A144+1</f>
        <v>30</v>
      </c>
      <c r="B145" s="60" t="str">
        <f>IF(A145="","",VLOOKUP(A145,データ!$G$5:$I$53,2,FALSE))</f>
        <v>芳野　舞子</v>
      </c>
      <c r="C145" s="79" t="str">
        <f>IF(A145="","",VLOOKUP(A145,データ!$G$5:$I$53,3,FALSE))</f>
        <v>生目台中</v>
      </c>
      <c r="D145" s="83" t="str">
        <f>IF(L143="","",IF(L143="○","●","○"))</f>
        <v>○</v>
      </c>
      <c r="E145" s="74">
        <f>IF(N143="","",N143)</f>
        <v>6</v>
      </c>
      <c r="F145" s="75">
        <f>IF(M143="","",M143)</f>
        <v>2</v>
      </c>
      <c r="G145" s="133">
        <f>IF(O143="","",O143)</f>
      </c>
      <c r="H145" s="85" t="str">
        <f>IF(L144="","",IF(L144="○","●","○"))</f>
        <v>○</v>
      </c>
      <c r="I145" s="74">
        <f>IF(N144="","",N144)</f>
        <v>6</v>
      </c>
      <c r="J145" s="75">
        <f>IF(M144="","",M144)</f>
        <v>0</v>
      </c>
      <c r="K145" s="133">
        <f>IF(O144="","",O144)</f>
      </c>
      <c r="L145" s="302"/>
      <c r="M145" s="303"/>
      <c r="N145" s="303"/>
      <c r="O145" s="269"/>
      <c r="P145" s="74">
        <f>IF(D145="","",COUNTIF(D145:O145,"○"))</f>
        <v>2</v>
      </c>
      <c r="Q145" s="75">
        <f>IF(D145="","",COUNTIF(D145:O145,"●"))</f>
        <v>0</v>
      </c>
      <c r="R145" s="328">
        <f>IF(E145="","",(E145+I145)/(E145+F145+I145+J145)+P145)</f>
        <v>2.857142857142857</v>
      </c>
      <c r="S145" s="301"/>
      <c r="T145" s="326">
        <f>IF(R145="","",RANK(R145,R143:S145))</f>
        <v>1</v>
      </c>
      <c r="U145" s="326"/>
      <c r="AF145" s="340"/>
    </row>
    <row r="146" spans="14:33" ht="23.25" customHeight="1">
      <c r="N146" s="343"/>
      <c r="O146" s="343"/>
      <c r="P146" s="343"/>
      <c r="Q146" s="343"/>
      <c r="R146" s="343"/>
      <c r="S146" s="342"/>
      <c r="T146" s="343"/>
      <c r="U146" s="343"/>
      <c r="AF146" s="360"/>
      <c r="AG146" s="347" t="s">
        <v>506</v>
      </c>
    </row>
    <row r="147" spans="1:33" ht="23.25" customHeight="1">
      <c r="A147" s="82" t="s">
        <v>380</v>
      </c>
      <c r="B147" s="77" t="s">
        <v>39</v>
      </c>
      <c r="C147" s="82" t="s">
        <v>0</v>
      </c>
      <c r="D147" s="344" t="str">
        <f>LEFT(B148,3)</f>
        <v>冨田美</v>
      </c>
      <c r="E147" s="394"/>
      <c r="F147" s="394"/>
      <c r="G147" s="326"/>
      <c r="H147" s="394" t="str">
        <f>LEFT(B149,3)</f>
        <v>小野　</v>
      </c>
      <c r="I147" s="394"/>
      <c r="J147" s="394"/>
      <c r="K147" s="326"/>
      <c r="L147" s="326" t="str">
        <f>LEFT(B150,3)</f>
        <v>田村　</v>
      </c>
      <c r="M147" s="326"/>
      <c r="N147" s="326"/>
      <c r="O147" s="326"/>
      <c r="P147" s="327" t="s">
        <v>46</v>
      </c>
      <c r="Q147" s="327"/>
      <c r="R147" s="396" t="s">
        <v>1</v>
      </c>
      <c r="S147" s="341"/>
      <c r="T147" s="327" t="s">
        <v>47</v>
      </c>
      <c r="U147" s="327"/>
      <c r="AF147" s="340"/>
      <c r="AG147" s="18">
        <v>61</v>
      </c>
    </row>
    <row r="148" spans="1:32" ht="23.25" customHeight="1">
      <c r="A148" s="80">
        <v>31</v>
      </c>
      <c r="B148" s="78" t="str">
        <f>IF(A148="","",VLOOKUP(A148,データ!$G$5:$I$53,2,FALSE))</f>
        <v>冨田美咲</v>
      </c>
      <c r="C148" s="79" t="str">
        <f>IF(A148="","",VLOOKUP(A148,データ!$G$5:$I$53,3,FALSE))</f>
        <v>三財中</v>
      </c>
      <c r="D148" s="270"/>
      <c r="E148" s="303"/>
      <c r="F148" s="303"/>
      <c r="G148" s="269"/>
      <c r="H148" s="81" t="str">
        <f>IF(I148="","",IF(I148&gt;J148,"○","●"))</f>
        <v>○</v>
      </c>
      <c r="I148" s="36">
        <v>6</v>
      </c>
      <c r="J148" s="33">
        <v>2</v>
      </c>
      <c r="K148" s="33"/>
      <c r="L148" s="81" t="str">
        <f>IF(M148="","",IF(M148&gt;N148,"○","●"))</f>
        <v>●</v>
      </c>
      <c r="M148" s="36">
        <v>3</v>
      </c>
      <c r="N148" s="33">
        <v>6</v>
      </c>
      <c r="O148" s="33"/>
      <c r="P148" s="74">
        <f>IF(H148="","",COUNTIF(D148:O148,"○"))</f>
        <v>1</v>
      </c>
      <c r="Q148" s="75">
        <f>IF(H148="","",COUNTIF(D148:O148,"●"))</f>
        <v>1</v>
      </c>
      <c r="R148" s="328">
        <f>IF(I148="","",(I148+M148)/(I148+J148+M148+N148)+P148)</f>
        <v>1.5294117647058822</v>
      </c>
      <c r="S148" s="301"/>
      <c r="T148" s="326">
        <f>IF(R148="","",RANK(R148,R148:S150))</f>
        <v>2</v>
      </c>
      <c r="U148" s="326"/>
      <c r="Z148" s="18">
        <v>33</v>
      </c>
      <c r="AA148" s="87" t="s">
        <v>505</v>
      </c>
      <c r="AF148" s="340"/>
    </row>
    <row r="149" spans="1:32" ht="23.25" customHeight="1">
      <c r="A149" s="80">
        <f>A148+1</f>
        <v>32</v>
      </c>
      <c r="B149" s="78" t="str">
        <f>IF(A149="","",VLOOKUP(A149,データ!$G$5:$I$53,2,FALSE))</f>
        <v>小野　美里</v>
      </c>
      <c r="C149" s="79" t="str">
        <f>IF(A149="","",VLOOKUP(A149,データ!$G$5:$I$53,3,FALSE))</f>
        <v>シーガイアＪｒ.</v>
      </c>
      <c r="D149" s="83" t="str">
        <f>IF(H148="","",IF(H148="○","●","○"))</f>
        <v>●</v>
      </c>
      <c r="E149" s="74">
        <f>IF(J148="","",J148)</f>
        <v>2</v>
      </c>
      <c r="F149" s="75">
        <f>IF(I148="","",I148)</f>
        <v>6</v>
      </c>
      <c r="G149" s="133">
        <f>IF(K148="","",K148)</f>
      </c>
      <c r="H149" s="302"/>
      <c r="I149" s="303"/>
      <c r="J149" s="303"/>
      <c r="K149" s="269"/>
      <c r="L149" s="84" t="str">
        <f>IF(M149="","",IF(M149&gt;N149,"○","●"))</f>
        <v>●</v>
      </c>
      <c r="M149" s="77">
        <v>2</v>
      </c>
      <c r="N149" s="76">
        <v>6</v>
      </c>
      <c r="O149" s="76"/>
      <c r="P149" s="74">
        <f>IF(D149="","",COUNTIF(D149:O149,"○"))</f>
        <v>0</v>
      </c>
      <c r="Q149" s="75">
        <f>IF(D149="","",COUNTIF(D149:O149,"●"))</f>
        <v>2</v>
      </c>
      <c r="R149" s="328">
        <f>IF(E149="","",(E149+M149)/(E149+F149+M149+N149)+P149)</f>
        <v>0.25</v>
      </c>
      <c r="S149" s="301"/>
      <c r="T149" s="326">
        <f>IF(R149="","",RANK(R149,R148:S150))</f>
        <v>3</v>
      </c>
      <c r="U149" s="326"/>
      <c r="V149" s="32"/>
      <c r="W149" s="32"/>
      <c r="X149" s="32"/>
      <c r="Y149" s="32"/>
      <c r="Z149" s="32"/>
      <c r="AA149" s="338"/>
      <c r="AB149" s="345"/>
      <c r="AF149" s="340"/>
    </row>
    <row r="150" spans="1:32" ht="23.25" customHeight="1">
      <c r="A150" s="80">
        <f>A149+1</f>
        <v>33</v>
      </c>
      <c r="B150" s="60" t="str">
        <f>IF(A150="","",VLOOKUP(A150,データ!$G$5:$I$53,2,FALSE))</f>
        <v>田村　眞衣華</v>
      </c>
      <c r="C150" s="79" t="str">
        <f>IF(A150="","",VLOOKUP(A150,データ!$G$5:$I$53,3,FALSE))</f>
        <v>生目台中</v>
      </c>
      <c r="D150" s="83" t="str">
        <f>IF(L148="","",IF(L148="○","●","○"))</f>
        <v>○</v>
      </c>
      <c r="E150" s="74">
        <f>IF(N148="","",N148)</f>
        <v>6</v>
      </c>
      <c r="F150" s="75">
        <f>IF(M148="","",M148)</f>
        <v>3</v>
      </c>
      <c r="G150" s="133">
        <f>IF(O148="","",O148)</f>
      </c>
      <c r="H150" s="85" t="str">
        <f>IF(L149="","",IF(L149="○","●","○"))</f>
        <v>○</v>
      </c>
      <c r="I150" s="74">
        <f>IF(N149="","",N149)</f>
        <v>6</v>
      </c>
      <c r="J150" s="75">
        <f>IF(M149="","",M149)</f>
        <v>2</v>
      </c>
      <c r="K150" s="133">
        <f>IF(O149="","",O149)</f>
      </c>
      <c r="L150" s="302"/>
      <c r="M150" s="303"/>
      <c r="N150" s="303"/>
      <c r="O150" s="269"/>
      <c r="P150" s="74">
        <f>IF(D150="","",COUNTIF(D150:O150,"○"))</f>
        <v>2</v>
      </c>
      <c r="Q150" s="75">
        <f>IF(D150="","",COUNTIF(D150:O150,"●"))</f>
        <v>0</v>
      </c>
      <c r="R150" s="328">
        <f>IF(E150="","",(E150+I150)/(E150+F150+I150+J150)+P150)</f>
        <v>2.7058823529411766</v>
      </c>
      <c r="S150" s="301"/>
      <c r="T150" s="326">
        <f>IF(R150="","",RANK(R150,R148:S150))</f>
        <v>1</v>
      </c>
      <c r="U150" s="326"/>
      <c r="AB150" s="247"/>
      <c r="AC150" s="244" t="s">
        <v>506</v>
      </c>
      <c r="AF150" s="340"/>
    </row>
    <row r="151" spans="14:32" ht="23.25" customHeight="1">
      <c r="N151" s="343"/>
      <c r="O151" s="343"/>
      <c r="P151" s="343"/>
      <c r="Q151" s="343"/>
      <c r="R151" s="343"/>
      <c r="S151" s="342"/>
      <c r="T151" s="343"/>
      <c r="U151" s="343"/>
      <c r="AB151" s="345"/>
      <c r="AC151" s="351">
        <v>61</v>
      </c>
      <c r="AD151" s="352"/>
      <c r="AF151" s="340"/>
    </row>
    <row r="152" spans="1:32" ht="23.25" customHeight="1">
      <c r="A152" s="82" t="s">
        <v>381</v>
      </c>
      <c r="B152" s="77" t="s">
        <v>39</v>
      </c>
      <c r="C152" s="82" t="s">
        <v>0</v>
      </c>
      <c r="D152" s="344" t="str">
        <f>LEFT(B153,3)</f>
        <v>済陽　</v>
      </c>
      <c r="E152" s="394"/>
      <c r="F152" s="394"/>
      <c r="G152" s="326"/>
      <c r="H152" s="394" t="str">
        <f>LEFT(B154,3)</f>
        <v>田中　</v>
      </c>
      <c r="I152" s="394"/>
      <c r="J152" s="394"/>
      <c r="K152" s="326"/>
      <c r="L152" s="326" t="str">
        <f>LEFT(B155,3)</f>
        <v>日髙瑠</v>
      </c>
      <c r="M152" s="326"/>
      <c r="N152" s="326"/>
      <c r="O152" s="326"/>
      <c r="P152" s="327" t="s">
        <v>46</v>
      </c>
      <c r="Q152" s="327"/>
      <c r="R152" s="396" t="s">
        <v>1</v>
      </c>
      <c r="S152" s="341"/>
      <c r="T152" s="327" t="s">
        <v>47</v>
      </c>
      <c r="U152" s="327"/>
      <c r="AB152" s="345"/>
      <c r="AD152" s="352"/>
      <c r="AF152" s="340"/>
    </row>
    <row r="153" spans="1:32" ht="23.25" customHeight="1">
      <c r="A153" s="80">
        <f>A150+1</f>
        <v>34</v>
      </c>
      <c r="B153" s="78" t="str">
        <f>IF(A153="","",VLOOKUP(A153,データ!$G$5:$I$53,2,FALSE))</f>
        <v>済陽　彩花</v>
      </c>
      <c r="C153" s="79" t="str">
        <f>IF(A153="","",VLOOKUP(A153,データ!$G$5:$I$53,3,FALSE))</f>
        <v>チームミリオン</v>
      </c>
      <c r="D153" s="270"/>
      <c r="E153" s="303"/>
      <c r="F153" s="303"/>
      <c r="G153" s="269"/>
      <c r="H153" s="81" t="str">
        <f>IF(I153="","",IF(I153&gt;J153,"○","●"))</f>
        <v>●</v>
      </c>
      <c r="I153" s="36">
        <v>4</v>
      </c>
      <c r="J153" s="33">
        <v>6</v>
      </c>
      <c r="K153" s="33"/>
      <c r="L153" s="81" t="str">
        <f>IF(M153="","",IF(M153&gt;N153,"○","●"))</f>
        <v>○</v>
      </c>
      <c r="M153" s="36">
        <v>6</v>
      </c>
      <c r="N153" s="33">
        <v>4</v>
      </c>
      <c r="O153" s="33"/>
      <c r="P153" s="74">
        <f>IF(H153="","",COUNTIF(D153:O153,"○"))</f>
        <v>1</v>
      </c>
      <c r="Q153" s="75">
        <f>IF(H153="","",COUNTIF(D153:O153,"●"))</f>
        <v>1</v>
      </c>
      <c r="R153" s="328">
        <f>IF(I153="","",(I153+M153)/(I153+J153+M153+N153)+P153)</f>
        <v>1.5</v>
      </c>
      <c r="S153" s="301"/>
      <c r="T153" s="326">
        <f>IF(R153="","",RANK(R153,R153:S155))</f>
        <v>2</v>
      </c>
      <c r="U153" s="326"/>
      <c r="V153" s="34"/>
      <c r="W153" s="91"/>
      <c r="X153" s="34"/>
      <c r="Y153" s="91"/>
      <c r="Z153" s="34">
        <v>35</v>
      </c>
      <c r="AA153" s="339" t="s">
        <v>506</v>
      </c>
      <c r="AB153" s="345"/>
      <c r="AD153" s="352"/>
      <c r="AF153" s="340"/>
    </row>
    <row r="154" spans="1:32" ht="23.25" customHeight="1">
      <c r="A154" s="80">
        <f>A153+1</f>
        <v>35</v>
      </c>
      <c r="B154" s="78" t="str">
        <f>IF(A154="","",VLOOKUP(A154,データ!$G$5:$I$53,2,FALSE))</f>
        <v>田中　美奈</v>
      </c>
      <c r="C154" s="79" t="str">
        <f>IF(A154="","",VLOOKUP(A154,データ!$G$5:$I$53,3,FALSE))</f>
        <v>生目台中</v>
      </c>
      <c r="D154" s="83" t="str">
        <f>IF(H153="","",IF(H153="○","●","○"))</f>
        <v>○</v>
      </c>
      <c r="E154" s="74">
        <f>IF(J153="","",J153)</f>
        <v>6</v>
      </c>
      <c r="F154" s="75">
        <f>IF(I153="","",I153)</f>
        <v>4</v>
      </c>
      <c r="G154" s="133">
        <f>IF(K153="","",K153)</f>
      </c>
      <c r="H154" s="302"/>
      <c r="I154" s="303"/>
      <c r="J154" s="303"/>
      <c r="K154" s="269"/>
      <c r="L154" s="84" t="str">
        <f>IF(M154="","",IF(M154&gt;N154,"○","●"))</f>
        <v>○</v>
      </c>
      <c r="M154" s="77">
        <v>6</v>
      </c>
      <c r="N154" s="76">
        <v>2</v>
      </c>
      <c r="O154" s="76"/>
      <c r="P154" s="74">
        <f>IF(D154="","",COUNTIF(D154:O154,"○"))</f>
        <v>2</v>
      </c>
      <c r="Q154" s="75">
        <f>IF(D154="","",COUNTIF(D154:O154,"●"))</f>
        <v>0</v>
      </c>
      <c r="R154" s="328">
        <f>IF(E154="","",(E154+M154)/(E154+F154+M154+N154)+P154)</f>
        <v>2.6666666666666665</v>
      </c>
      <c r="S154" s="301"/>
      <c r="T154" s="326">
        <f>IF(R154="","",RANK(R154,R153:S155))</f>
        <v>1</v>
      </c>
      <c r="U154" s="326"/>
      <c r="X154" s="24"/>
      <c r="AD154" s="352"/>
      <c r="AF154" s="340"/>
    </row>
    <row r="155" spans="1:32" ht="23.25" customHeight="1">
      <c r="A155" s="80">
        <f>A154+1</f>
        <v>36</v>
      </c>
      <c r="B155" s="60" t="str">
        <f>IF(A155="","",VLOOKUP(A155,データ!$G$5:$I$53,2,FALSE))</f>
        <v>日髙瑠璃佳</v>
      </c>
      <c r="C155" s="79" t="str">
        <f>IF(A155="","",VLOOKUP(A155,データ!$G$5:$I$53,3,FALSE))</f>
        <v>三財中</v>
      </c>
      <c r="D155" s="83" t="str">
        <f>IF(L153="","",IF(L153="○","●","○"))</f>
        <v>●</v>
      </c>
      <c r="E155" s="74">
        <f>IF(N153="","",N153)</f>
        <v>4</v>
      </c>
      <c r="F155" s="75">
        <f>IF(M153="","",M153)</f>
        <v>6</v>
      </c>
      <c r="G155" s="133">
        <f>IF(O153="","",O153)</f>
      </c>
      <c r="H155" s="85" t="str">
        <f>IF(L154="","",IF(L154="○","●","○"))</f>
        <v>●</v>
      </c>
      <c r="I155" s="74">
        <f>IF(N154="","",N154)</f>
        <v>2</v>
      </c>
      <c r="J155" s="75">
        <f>IF(M154="","",M154)</f>
        <v>6</v>
      </c>
      <c r="K155" s="133">
        <f>IF(O154="","",O154)</f>
      </c>
      <c r="L155" s="302"/>
      <c r="M155" s="303"/>
      <c r="N155" s="303"/>
      <c r="O155" s="269"/>
      <c r="P155" s="74">
        <f>IF(D155="","",COUNTIF(D155:O155,"○"))</f>
        <v>0</v>
      </c>
      <c r="Q155" s="75">
        <f>IF(D155="","",COUNTIF(D155:O155,"●"))</f>
        <v>2</v>
      </c>
      <c r="R155" s="328">
        <f>IF(E155="","",(E155+I155)/(E155+F155+I155+J155)+P155)</f>
        <v>0.3333333333333333</v>
      </c>
      <c r="S155" s="301"/>
      <c r="T155" s="326">
        <f>IF(R155="","",RANK(R155,R153:S155))</f>
        <v>3</v>
      </c>
      <c r="U155" s="326"/>
      <c r="AD155" s="352"/>
      <c r="AF155" s="340"/>
    </row>
    <row r="156" spans="14:32" ht="23.25" customHeight="1">
      <c r="N156" s="343"/>
      <c r="O156" s="343"/>
      <c r="P156" s="343"/>
      <c r="Q156" s="343"/>
      <c r="R156" s="343"/>
      <c r="S156" s="342"/>
      <c r="T156" s="343"/>
      <c r="U156" s="343"/>
      <c r="Z156" s="86"/>
      <c r="AD156" s="353"/>
      <c r="AE156" s="355" t="s">
        <v>506</v>
      </c>
      <c r="AF156" s="345"/>
    </row>
    <row r="157" spans="1:31" ht="23.25" customHeight="1">
      <c r="A157" s="82" t="s">
        <v>382</v>
      </c>
      <c r="B157" s="77" t="s">
        <v>39</v>
      </c>
      <c r="C157" s="82" t="s">
        <v>0</v>
      </c>
      <c r="D157" s="344" t="str">
        <f>LEFT(B158,3)</f>
        <v>本田　</v>
      </c>
      <c r="E157" s="394"/>
      <c r="F157" s="394"/>
      <c r="G157" s="326"/>
      <c r="H157" s="394" t="str">
        <f>LEFT(B159,3)</f>
        <v>鈴吉　</v>
      </c>
      <c r="I157" s="394"/>
      <c r="J157" s="394"/>
      <c r="K157" s="326"/>
      <c r="L157" s="326" t="str">
        <f>LEFT(B160,3)</f>
        <v>井上美</v>
      </c>
      <c r="M157" s="326"/>
      <c r="N157" s="326"/>
      <c r="O157" s="326"/>
      <c r="P157" s="327" t="s">
        <v>46</v>
      </c>
      <c r="Q157" s="327"/>
      <c r="R157" s="396" t="s">
        <v>1</v>
      </c>
      <c r="S157" s="341"/>
      <c r="T157" s="327" t="s">
        <v>47</v>
      </c>
      <c r="U157" s="327"/>
      <c r="Z157" s="86"/>
      <c r="AD157" s="352"/>
      <c r="AE157" s="18">
        <v>63</v>
      </c>
    </row>
    <row r="158" spans="1:30" ht="23.25" customHeight="1">
      <c r="A158" s="80">
        <f>A155+1</f>
        <v>37</v>
      </c>
      <c r="B158" s="78" t="str">
        <f>IF(A158="","",VLOOKUP(A158,データ!$G$5:$I$53,2,FALSE))</f>
        <v>本田　いちご</v>
      </c>
      <c r="C158" s="79" t="str">
        <f>IF(A158="","",VLOOKUP(A158,データ!$G$5:$I$53,3,FALSE))</f>
        <v>ルネサンス</v>
      </c>
      <c r="D158" s="270"/>
      <c r="E158" s="303"/>
      <c r="F158" s="303"/>
      <c r="G158" s="269"/>
      <c r="H158" s="81" t="str">
        <f>IF(I158="","",IF(I158&gt;J158,"○","●"))</f>
        <v>●</v>
      </c>
      <c r="I158" s="36">
        <v>4</v>
      </c>
      <c r="J158" s="33">
        <v>6</v>
      </c>
      <c r="K158" s="33"/>
      <c r="L158" s="81" t="str">
        <f>IF(M158="","",IF(M158&gt;N158,"○","●"))</f>
        <v>●</v>
      </c>
      <c r="M158" s="36">
        <v>2</v>
      </c>
      <c r="N158" s="33">
        <v>6</v>
      </c>
      <c r="O158" s="33"/>
      <c r="P158" s="74">
        <f>IF(H158="","",COUNTIF(D158:O158,"○"))</f>
        <v>0</v>
      </c>
      <c r="Q158" s="75">
        <f>IF(H158="","",COUNTIF(D158:O158,"●"))</f>
        <v>2</v>
      </c>
      <c r="R158" s="328">
        <f>IF(I158="","",(I158+M158)/(I158+J158+M158+N158)+P158)</f>
        <v>0.3333333333333333</v>
      </c>
      <c r="S158" s="301"/>
      <c r="T158" s="326">
        <f>IF(R158="","",RANK(R158,R158:S160))</f>
        <v>3</v>
      </c>
      <c r="U158" s="326"/>
      <c r="V158" s="35"/>
      <c r="W158" s="34"/>
      <c r="X158" s="34"/>
      <c r="Y158" s="34"/>
      <c r="Z158" s="90">
        <v>39</v>
      </c>
      <c r="AA158" s="244" t="s">
        <v>507</v>
      </c>
      <c r="AD158" s="352"/>
    </row>
    <row r="159" spans="1:30" ht="23.25" customHeight="1">
      <c r="A159" s="80">
        <f>A158+1</f>
        <v>38</v>
      </c>
      <c r="B159" s="78" t="str">
        <f>IF(A159="","",VLOOKUP(A159,データ!$G$5:$I$53,2,FALSE))</f>
        <v>鈴吉　香純</v>
      </c>
      <c r="C159" s="79" t="str">
        <f>IF(A159="","",VLOOKUP(A159,データ!$G$5:$I$53,3,FALSE))</f>
        <v>生目台中</v>
      </c>
      <c r="D159" s="83" t="str">
        <f>IF(H158="","",IF(H158="○","●","○"))</f>
        <v>○</v>
      </c>
      <c r="E159" s="74">
        <f>IF(J158="","",J158)</f>
        <v>6</v>
      </c>
      <c r="F159" s="75">
        <f>IF(I158="","",I158)</f>
        <v>4</v>
      </c>
      <c r="G159" s="133">
        <f>IF(K158="","",K158)</f>
      </c>
      <c r="H159" s="302"/>
      <c r="I159" s="303"/>
      <c r="J159" s="303"/>
      <c r="K159" s="269"/>
      <c r="L159" s="84" t="str">
        <f>IF(M159="","",IF(M159&gt;N159,"○","●"))</f>
        <v>●</v>
      </c>
      <c r="M159" s="77">
        <v>5</v>
      </c>
      <c r="N159" s="76">
        <v>7</v>
      </c>
      <c r="O159" s="76"/>
      <c r="P159" s="74">
        <f>IF(D159="","",COUNTIF(D159:O159,"○"))</f>
        <v>1</v>
      </c>
      <c r="Q159" s="75">
        <f>IF(D159="","",COUNTIF(D159:O159,"●"))</f>
        <v>1</v>
      </c>
      <c r="R159" s="328">
        <f>IF(E159="","",(E159+M159)/(E159+F159+M159+N159)+P159)</f>
        <v>1.5</v>
      </c>
      <c r="S159" s="301"/>
      <c r="T159" s="326">
        <f>IF(R159="","",RANK(R159,R158:S160))</f>
        <v>2</v>
      </c>
      <c r="U159" s="326"/>
      <c r="V159" s="24"/>
      <c r="X159" s="24"/>
      <c r="Y159" s="24"/>
      <c r="Z159" s="86"/>
      <c r="AB159" s="345"/>
      <c r="AD159" s="352"/>
    </row>
    <row r="160" spans="1:30" ht="23.25" customHeight="1">
      <c r="A160" s="80">
        <f>A159+1</f>
        <v>39</v>
      </c>
      <c r="B160" s="60" t="str">
        <f>IF(A160="","",VLOOKUP(A160,データ!$G$5:$I$53,2,FALSE))</f>
        <v>井上美里</v>
      </c>
      <c r="C160" s="79" t="str">
        <f>IF(A160="","",VLOOKUP(A160,データ!$G$5:$I$53,3,FALSE))</f>
        <v>三財中</v>
      </c>
      <c r="D160" s="83" t="str">
        <f>IF(L158="","",IF(L158="○","●","○"))</f>
        <v>○</v>
      </c>
      <c r="E160" s="74">
        <f>IF(N158="","",N158)</f>
        <v>6</v>
      </c>
      <c r="F160" s="75">
        <f>IF(M158="","",M158)</f>
        <v>2</v>
      </c>
      <c r="G160" s="133">
        <f>IF(O158="","",O158)</f>
      </c>
      <c r="H160" s="85" t="str">
        <f>IF(L159="","",IF(L159="○","●","○"))</f>
        <v>○</v>
      </c>
      <c r="I160" s="74">
        <f>IF(N159="","",N159)</f>
        <v>7</v>
      </c>
      <c r="J160" s="75">
        <f>IF(M159="","",M159)</f>
        <v>5</v>
      </c>
      <c r="K160" s="133">
        <f>IF(O159="","",O159)</f>
      </c>
      <c r="L160" s="302"/>
      <c r="M160" s="303"/>
      <c r="N160" s="303"/>
      <c r="O160" s="269"/>
      <c r="P160" s="74">
        <f>IF(D160="","",COUNTIF(D160:O160,"○"))</f>
        <v>2</v>
      </c>
      <c r="Q160" s="75">
        <f>IF(D160="","",COUNTIF(D160:O160,"●"))</f>
        <v>0</v>
      </c>
      <c r="R160" s="328">
        <f>IF(E160="","",(E160+I160)/(E160+F160+I160+J160)+P160)</f>
        <v>2.65</v>
      </c>
      <c r="S160" s="301"/>
      <c r="T160" s="326">
        <f>IF(R160="","",RANK(R160,R158:S160))</f>
        <v>1</v>
      </c>
      <c r="U160" s="326"/>
      <c r="V160" s="24"/>
      <c r="Z160" s="86"/>
      <c r="AB160" s="345"/>
      <c r="AD160" s="352"/>
    </row>
    <row r="161" spans="14:30" ht="23.25" customHeight="1">
      <c r="N161" s="343"/>
      <c r="O161" s="343"/>
      <c r="P161" s="343"/>
      <c r="Q161" s="343"/>
      <c r="R161" s="343"/>
      <c r="S161" s="342"/>
      <c r="T161" s="343"/>
      <c r="U161" s="343"/>
      <c r="AB161" s="247"/>
      <c r="AC161" s="339" t="s">
        <v>507</v>
      </c>
      <c r="AD161" s="352"/>
    </row>
    <row r="162" spans="1:29" ht="23.25" customHeight="1">
      <c r="A162" s="82" t="s">
        <v>383</v>
      </c>
      <c r="B162" s="77" t="s">
        <v>39</v>
      </c>
      <c r="C162" s="82" t="s">
        <v>0</v>
      </c>
      <c r="D162" s="392" t="str">
        <f>LEFT(B163,3)</f>
        <v>平井　</v>
      </c>
      <c r="E162" s="393"/>
      <c r="F162" s="393"/>
      <c r="G162" s="394"/>
      <c r="H162" s="395" t="str">
        <f>LEFT(B164,3)</f>
        <v>黒木詩</v>
      </c>
      <c r="I162" s="393"/>
      <c r="J162" s="393"/>
      <c r="K162" s="394"/>
      <c r="L162" s="395" t="str">
        <f>LEFT(B165,3)</f>
        <v>梅木　</v>
      </c>
      <c r="M162" s="393"/>
      <c r="N162" s="393"/>
      <c r="O162" s="394"/>
      <c r="P162" s="396" t="s">
        <v>46</v>
      </c>
      <c r="Q162" s="341"/>
      <c r="R162" s="396" t="s">
        <v>1</v>
      </c>
      <c r="S162" s="341"/>
      <c r="T162" s="396" t="s">
        <v>47</v>
      </c>
      <c r="U162" s="341"/>
      <c r="Z162" s="86"/>
      <c r="AB162" s="345"/>
      <c r="AC162" s="18">
        <v>63</v>
      </c>
    </row>
    <row r="163" spans="1:28" ht="23.25" customHeight="1">
      <c r="A163" s="80">
        <f>A160+1</f>
        <v>40</v>
      </c>
      <c r="B163" s="78" t="str">
        <f>IF(A163="","",VLOOKUP(A163,データ!$G$5:$I$53,2,FALSE))</f>
        <v>平井　瑠璃佳</v>
      </c>
      <c r="C163" s="79" t="str">
        <f>IF(A163="","",VLOOKUP(A163,データ!$G$5:$I$53,3,FALSE))</f>
        <v>日南TCジュニア</v>
      </c>
      <c r="D163" s="270"/>
      <c r="E163" s="430"/>
      <c r="F163" s="430"/>
      <c r="G163" s="431"/>
      <c r="H163" s="81" t="str">
        <f>IF(I163="","",IF(I163&gt;J163,"○","●"))</f>
        <v>●</v>
      </c>
      <c r="I163" s="36">
        <v>5</v>
      </c>
      <c r="J163" s="33">
        <v>7</v>
      </c>
      <c r="K163" s="33"/>
      <c r="L163" s="81" t="str">
        <f>IF(M163="","",IF(M163&gt;N163,"○","●"))</f>
        <v>○</v>
      </c>
      <c r="M163" s="36">
        <v>6</v>
      </c>
      <c r="N163" s="33">
        <v>3</v>
      </c>
      <c r="O163" s="33"/>
      <c r="P163" s="74">
        <f>IF(H163="","",COUNTIF(D163:O163,"○"))</f>
        <v>1</v>
      </c>
      <c r="Q163" s="75">
        <f>IF(H163="","",COUNTIF(D163:O163,"●"))</f>
        <v>1</v>
      </c>
      <c r="R163" s="328">
        <f>IF(I163="","",(I163+M163)/(I163+J163+M163+N163)+P163)</f>
        <v>1.5238095238095237</v>
      </c>
      <c r="S163" s="301"/>
      <c r="T163" s="395">
        <f>IF(R163="","",RANK(R163,R163:S165))</f>
        <v>2</v>
      </c>
      <c r="U163" s="394"/>
      <c r="V163" s="35"/>
      <c r="W163" s="34"/>
      <c r="X163" s="34"/>
      <c r="Y163" s="34"/>
      <c r="Z163" s="90">
        <v>41</v>
      </c>
      <c r="AA163" s="339" t="s">
        <v>508</v>
      </c>
      <c r="AB163" s="345"/>
    </row>
    <row r="164" spans="1:26" ht="23.25" customHeight="1">
      <c r="A164" s="80">
        <f>A163+1</f>
        <v>41</v>
      </c>
      <c r="B164" s="78" t="str">
        <f>IF(A164="","",VLOOKUP(A164,データ!$G$5:$I$53,2,FALSE))</f>
        <v>黒木詩織</v>
      </c>
      <c r="C164" s="79" t="str">
        <f>IF(A164="","",VLOOKUP(A164,データ!$G$5:$I$53,3,FALSE))</f>
        <v>三財中</v>
      </c>
      <c r="D164" s="83" t="str">
        <f>IF(H163="","",IF(H163="○","●","○"))</f>
        <v>○</v>
      </c>
      <c r="E164" s="74">
        <f>IF(J163="","",J163)</f>
        <v>7</v>
      </c>
      <c r="F164" s="75">
        <f>IF(I163="","",I163)</f>
        <v>5</v>
      </c>
      <c r="G164" s="133">
        <f>IF(K163="","",K163)</f>
      </c>
      <c r="H164" s="302"/>
      <c r="I164" s="303"/>
      <c r="J164" s="303"/>
      <c r="K164" s="269"/>
      <c r="L164" s="84" t="str">
        <f>IF(M164="","",IF(M164&gt;N164,"○","●"))</f>
        <v>○</v>
      </c>
      <c r="M164" s="77">
        <v>6</v>
      </c>
      <c r="N164" s="76">
        <v>3</v>
      </c>
      <c r="O164" s="76"/>
      <c r="P164" s="74">
        <f>IF(D164="","",COUNTIF(D164:O164,"○"))</f>
        <v>2</v>
      </c>
      <c r="Q164" s="75">
        <f>IF(D164="","",COUNTIF(D164:O164,"●"))</f>
        <v>0</v>
      </c>
      <c r="R164" s="328">
        <f>IF(E164="","",(E164+M164)/(E164+F164+M164+N164)+P164)</f>
        <v>2.619047619047619</v>
      </c>
      <c r="S164" s="301"/>
      <c r="T164" s="395">
        <f>IF(R164="","",RANK(R164,R163:S165))</f>
        <v>1</v>
      </c>
      <c r="U164" s="394"/>
      <c r="V164" s="24"/>
      <c r="X164" s="24"/>
      <c r="Y164" s="24"/>
      <c r="Z164" s="86"/>
    </row>
    <row r="165" spans="1:26" ht="23.25" customHeight="1">
      <c r="A165" s="80">
        <f>A164+1</f>
        <v>42</v>
      </c>
      <c r="B165" s="60" t="str">
        <f>IF(A165="","",VLOOKUP(A165,データ!$G$5:$I$53,2,FALSE))</f>
        <v>梅木　七虹</v>
      </c>
      <c r="C165" s="79" t="str">
        <f>IF(A165="","",VLOOKUP(A165,データ!$G$5:$I$53,3,FALSE))</f>
        <v>生目台中</v>
      </c>
      <c r="D165" s="83" t="str">
        <f>IF(L163="","",IF(L163="○","●","○"))</f>
        <v>●</v>
      </c>
      <c r="E165" s="74">
        <f>IF(N163="","",N163)</f>
        <v>3</v>
      </c>
      <c r="F165" s="75">
        <f>IF(M163="","",M163)</f>
        <v>6</v>
      </c>
      <c r="G165" s="133">
        <f>IF(O163="","",O163)</f>
      </c>
      <c r="H165" s="85" t="str">
        <f>IF(L164="","",IF(L164="○","●","○"))</f>
        <v>●</v>
      </c>
      <c r="I165" s="74">
        <f>IF(N164="","",N164)</f>
        <v>3</v>
      </c>
      <c r="J165" s="75">
        <f>IF(M164="","",M164)</f>
        <v>6</v>
      </c>
      <c r="K165" s="133">
        <f>IF(O164="","",O164)</f>
      </c>
      <c r="L165" s="302"/>
      <c r="M165" s="303"/>
      <c r="N165" s="303"/>
      <c r="O165" s="269"/>
      <c r="P165" s="74">
        <f>IF(D165="","",COUNTIF(D165:O165,"○"))</f>
        <v>0</v>
      </c>
      <c r="Q165" s="75">
        <f>IF(D165="","",COUNTIF(D165:O165,"●"))</f>
        <v>2</v>
      </c>
      <c r="R165" s="328">
        <f>IF(E165="","",(E165+I165)/(E165+F165+I165+J165)+P165)</f>
        <v>0.3333333333333333</v>
      </c>
      <c r="S165" s="301"/>
      <c r="T165" s="395">
        <f>IF(R165="","",RANK(R165,R163:S165))</f>
        <v>3</v>
      </c>
      <c r="U165" s="394"/>
      <c r="V165" s="24"/>
      <c r="Z165" s="86"/>
    </row>
    <row r="166" ht="23.25" customHeight="1"/>
    <row r="167" spans="14:21" ht="23.25" customHeight="1">
      <c r="N167" s="343"/>
      <c r="O167" s="343"/>
      <c r="P167" s="343"/>
      <c r="Q167" s="343"/>
      <c r="R167" s="343"/>
      <c r="S167" s="342"/>
      <c r="T167" s="343"/>
      <c r="U167" s="343"/>
    </row>
  </sheetData>
  <sheetProtection/>
  <mergeCells count="543">
    <mergeCell ref="X88:Y88"/>
    <mergeCell ref="H85:K85"/>
    <mergeCell ref="P85:S85"/>
    <mergeCell ref="V85:W85"/>
    <mergeCell ref="X85:Y85"/>
    <mergeCell ref="P87:Q87"/>
    <mergeCell ref="R87:S87"/>
    <mergeCell ref="T87:U87"/>
    <mergeCell ref="N86:R86"/>
    <mergeCell ref="S86:U86"/>
    <mergeCell ref="V83:W83"/>
    <mergeCell ref="X83:Y83"/>
    <mergeCell ref="D84:G84"/>
    <mergeCell ref="V84:W84"/>
    <mergeCell ref="X84:Y84"/>
    <mergeCell ref="V81:W81"/>
    <mergeCell ref="X81:Y81"/>
    <mergeCell ref="L82:O82"/>
    <mergeCell ref="V82:W82"/>
    <mergeCell ref="X82:Y82"/>
    <mergeCell ref="H79:K79"/>
    <mergeCell ref="P79:S79"/>
    <mergeCell ref="V79:W79"/>
    <mergeCell ref="X79:Y79"/>
    <mergeCell ref="P77:S77"/>
    <mergeCell ref="V77:W77"/>
    <mergeCell ref="X77:Y77"/>
    <mergeCell ref="D78:G78"/>
    <mergeCell ref="V78:W78"/>
    <mergeCell ref="X78:Y78"/>
    <mergeCell ref="V75:W75"/>
    <mergeCell ref="X75:Y75"/>
    <mergeCell ref="L76:O76"/>
    <mergeCell ref="V76:W76"/>
    <mergeCell ref="X76:Y76"/>
    <mergeCell ref="D18:G18"/>
    <mergeCell ref="V18:W18"/>
    <mergeCell ref="X18:Y18"/>
    <mergeCell ref="H19:K19"/>
    <mergeCell ref="P19:S19"/>
    <mergeCell ref="V19:W19"/>
    <mergeCell ref="X19:Y19"/>
    <mergeCell ref="L16:O16"/>
    <mergeCell ref="V16:W16"/>
    <mergeCell ref="X16:Y16"/>
    <mergeCell ref="P17:S17"/>
    <mergeCell ref="V17:W17"/>
    <mergeCell ref="X17:Y17"/>
    <mergeCell ref="P13:S13"/>
    <mergeCell ref="V13:W13"/>
    <mergeCell ref="X13:Y13"/>
    <mergeCell ref="P15:S15"/>
    <mergeCell ref="V15:W15"/>
    <mergeCell ref="X15:Y15"/>
    <mergeCell ref="P11:S11"/>
    <mergeCell ref="V11:W11"/>
    <mergeCell ref="X11:Y11"/>
    <mergeCell ref="D12:G12"/>
    <mergeCell ref="V12:W12"/>
    <mergeCell ref="X12:Y12"/>
    <mergeCell ref="P9:S9"/>
    <mergeCell ref="V9:W9"/>
    <mergeCell ref="X9:Y9"/>
    <mergeCell ref="L10:O10"/>
    <mergeCell ref="V10:W10"/>
    <mergeCell ref="X10:Y10"/>
    <mergeCell ref="T9:U9"/>
    <mergeCell ref="H164:K164"/>
    <mergeCell ref="R165:S165"/>
    <mergeCell ref="N167:R167"/>
    <mergeCell ref="S167:U167"/>
    <mergeCell ref="R163:S163"/>
    <mergeCell ref="T164:U164"/>
    <mergeCell ref="L165:O165"/>
    <mergeCell ref="R164:S164"/>
    <mergeCell ref="T163:U163"/>
    <mergeCell ref="T165:U165"/>
    <mergeCell ref="H159:K159"/>
    <mergeCell ref="L162:O162"/>
    <mergeCell ref="R162:S162"/>
    <mergeCell ref="T162:U162"/>
    <mergeCell ref="L160:O160"/>
    <mergeCell ref="R160:S160"/>
    <mergeCell ref="T160:U160"/>
    <mergeCell ref="N161:R161"/>
    <mergeCell ref="S161:U161"/>
    <mergeCell ref="R159:S159"/>
    <mergeCell ref="T133:U133"/>
    <mergeCell ref="R134:S134"/>
    <mergeCell ref="H149:K149"/>
    <mergeCell ref="L147:O147"/>
    <mergeCell ref="R147:S147"/>
    <mergeCell ref="T147:U147"/>
    <mergeCell ref="R148:S148"/>
    <mergeCell ref="T148:U148"/>
    <mergeCell ref="R149:S149"/>
    <mergeCell ref="T149:U149"/>
    <mergeCell ref="D51:G51"/>
    <mergeCell ref="D55:G55"/>
    <mergeCell ref="R89:S89"/>
    <mergeCell ref="D66:G66"/>
    <mergeCell ref="D56:G56"/>
    <mergeCell ref="H57:K57"/>
    <mergeCell ref="S59:U59"/>
    <mergeCell ref="H55:K55"/>
    <mergeCell ref="L55:O55"/>
    <mergeCell ref="D71:G71"/>
    <mergeCell ref="D163:G163"/>
    <mergeCell ref="D50:G50"/>
    <mergeCell ref="H50:K50"/>
    <mergeCell ref="L50:O50"/>
    <mergeCell ref="D61:G61"/>
    <mergeCell ref="N59:R59"/>
    <mergeCell ref="D88:G88"/>
    <mergeCell ref="D82:G82"/>
    <mergeCell ref="H52:K52"/>
    <mergeCell ref="D158:G158"/>
    <mergeCell ref="R68:S68"/>
    <mergeCell ref="T68:U68"/>
    <mergeCell ref="R72:S72"/>
    <mergeCell ref="L68:O68"/>
    <mergeCell ref="N69:R69"/>
    <mergeCell ref="L70:O70"/>
    <mergeCell ref="P70:Q70"/>
    <mergeCell ref="T159:U159"/>
    <mergeCell ref="R158:S158"/>
    <mergeCell ref="T154:U154"/>
    <mergeCell ref="T155:U155"/>
    <mergeCell ref="T158:U158"/>
    <mergeCell ref="R157:S157"/>
    <mergeCell ref="T157:U157"/>
    <mergeCell ref="D157:G157"/>
    <mergeCell ref="H157:K157"/>
    <mergeCell ref="P157:Q157"/>
    <mergeCell ref="R154:S154"/>
    <mergeCell ref="R155:S155"/>
    <mergeCell ref="L155:O155"/>
    <mergeCell ref="N156:R156"/>
    <mergeCell ref="S156:U156"/>
    <mergeCell ref="H154:K154"/>
    <mergeCell ref="L157:O157"/>
    <mergeCell ref="L150:O150"/>
    <mergeCell ref="R153:S153"/>
    <mergeCell ref="T153:U153"/>
    <mergeCell ref="D153:G153"/>
    <mergeCell ref="L152:O152"/>
    <mergeCell ref="R152:S152"/>
    <mergeCell ref="T152:U152"/>
    <mergeCell ref="N151:R151"/>
    <mergeCell ref="R150:S150"/>
    <mergeCell ref="T150:U150"/>
    <mergeCell ref="D148:G148"/>
    <mergeCell ref="R145:S145"/>
    <mergeCell ref="D147:G147"/>
    <mergeCell ref="H147:K147"/>
    <mergeCell ref="P147:Q147"/>
    <mergeCell ref="N146:R146"/>
    <mergeCell ref="R144:S144"/>
    <mergeCell ref="T144:U144"/>
    <mergeCell ref="S146:U146"/>
    <mergeCell ref="D143:G143"/>
    <mergeCell ref="R143:S143"/>
    <mergeCell ref="T143:U143"/>
    <mergeCell ref="L145:O145"/>
    <mergeCell ref="H144:K144"/>
    <mergeCell ref="T145:U145"/>
    <mergeCell ref="D133:G133"/>
    <mergeCell ref="H134:K134"/>
    <mergeCell ref="R133:S133"/>
    <mergeCell ref="T140:U140"/>
    <mergeCell ref="D138:G138"/>
    <mergeCell ref="R138:S138"/>
    <mergeCell ref="T138:U138"/>
    <mergeCell ref="T137:U137"/>
    <mergeCell ref="R139:S139"/>
    <mergeCell ref="T139:U139"/>
    <mergeCell ref="X131:Z131"/>
    <mergeCell ref="D132:G132"/>
    <mergeCell ref="H132:K132"/>
    <mergeCell ref="L132:O132"/>
    <mergeCell ref="T132:U132"/>
    <mergeCell ref="R132:S132"/>
    <mergeCell ref="P132:Q132"/>
    <mergeCell ref="R125:S125"/>
    <mergeCell ref="T126:U126"/>
    <mergeCell ref="R126:S126"/>
    <mergeCell ref="S131:W131"/>
    <mergeCell ref="T127:U127"/>
    <mergeCell ref="R127:S127"/>
    <mergeCell ref="T125:U125"/>
    <mergeCell ref="L127:O127"/>
    <mergeCell ref="H126:K126"/>
    <mergeCell ref="T109:U109"/>
    <mergeCell ref="T115:U115"/>
    <mergeCell ref="H114:K114"/>
    <mergeCell ref="R114:S114"/>
    <mergeCell ref="N123:R123"/>
    <mergeCell ref="R121:S121"/>
    <mergeCell ref="H121:K121"/>
    <mergeCell ref="T122:U122"/>
    <mergeCell ref="T107:U107"/>
    <mergeCell ref="L102:O102"/>
    <mergeCell ref="L107:O107"/>
    <mergeCell ref="R107:S107"/>
    <mergeCell ref="T102:U102"/>
    <mergeCell ref="T105:U105"/>
    <mergeCell ref="R102:S102"/>
    <mergeCell ref="R106:S106"/>
    <mergeCell ref="N103:R103"/>
    <mergeCell ref="S103:U103"/>
    <mergeCell ref="T95:U95"/>
    <mergeCell ref="D110:G110"/>
    <mergeCell ref="H109:K109"/>
    <mergeCell ref="D99:G99"/>
    <mergeCell ref="H104:K104"/>
    <mergeCell ref="H99:K99"/>
    <mergeCell ref="D109:G109"/>
    <mergeCell ref="T100:U100"/>
    <mergeCell ref="T106:U106"/>
    <mergeCell ref="R96:S96"/>
    <mergeCell ref="T96:U96"/>
    <mergeCell ref="H96:K96"/>
    <mergeCell ref="R99:S99"/>
    <mergeCell ref="T99:U99"/>
    <mergeCell ref="N98:R98"/>
    <mergeCell ref="S98:U98"/>
    <mergeCell ref="L97:O97"/>
    <mergeCell ref="L99:O99"/>
    <mergeCell ref="D105:G105"/>
    <mergeCell ref="H106:K106"/>
    <mergeCell ref="R100:S100"/>
    <mergeCell ref="L104:O104"/>
    <mergeCell ref="P104:Q104"/>
    <mergeCell ref="R104:S104"/>
    <mergeCell ref="D100:G100"/>
    <mergeCell ref="H101:K101"/>
    <mergeCell ref="D104:G104"/>
    <mergeCell ref="R105:S105"/>
    <mergeCell ref="P50:Q50"/>
    <mergeCell ref="R60:S60"/>
    <mergeCell ref="T60:U60"/>
    <mergeCell ref="S64:U64"/>
    <mergeCell ref="T52:U52"/>
    <mergeCell ref="R53:S53"/>
    <mergeCell ref="T53:U53"/>
    <mergeCell ref="R61:S61"/>
    <mergeCell ref="T61:U61"/>
    <mergeCell ref="T57:U57"/>
    <mergeCell ref="P4:Q4"/>
    <mergeCell ref="R4:S4"/>
    <mergeCell ref="S8:U8"/>
    <mergeCell ref="R62:S62"/>
    <mergeCell ref="R57:S57"/>
    <mergeCell ref="R58:S58"/>
    <mergeCell ref="R52:S52"/>
    <mergeCell ref="N40:R40"/>
    <mergeCell ref="S40:U40"/>
    <mergeCell ref="T15:U15"/>
    <mergeCell ref="D4:G4"/>
    <mergeCell ref="T4:U4"/>
    <mergeCell ref="H6:K6"/>
    <mergeCell ref="H4:K4"/>
    <mergeCell ref="L4:O4"/>
    <mergeCell ref="D5:G5"/>
    <mergeCell ref="R6:S6"/>
    <mergeCell ref="T6:U6"/>
    <mergeCell ref="R5:S5"/>
    <mergeCell ref="T5:U5"/>
    <mergeCell ref="D32:G32"/>
    <mergeCell ref="L36:O36"/>
    <mergeCell ref="R36:S36"/>
    <mergeCell ref="T22:U22"/>
    <mergeCell ref="N35:R35"/>
    <mergeCell ref="P36:Q36"/>
    <mergeCell ref="L31:O31"/>
    <mergeCell ref="D36:G36"/>
    <mergeCell ref="T34:U34"/>
    <mergeCell ref="R28:S28"/>
    <mergeCell ref="D9:G9"/>
    <mergeCell ref="R22:S22"/>
    <mergeCell ref="L9:O9"/>
    <mergeCell ref="L12:O12"/>
    <mergeCell ref="H9:K9"/>
    <mergeCell ref="P22:Q22"/>
    <mergeCell ref="H22:K22"/>
    <mergeCell ref="H17:K17"/>
    <mergeCell ref="H11:K11"/>
    <mergeCell ref="L18:O18"/>
    <mergeCell ref="D46:G46"/>
    <mergeCell ref="H46:K46"/>
    <mergeCell ref="L46:O46"/>
    <mergeCell ref="R39:S39"/>
    <mergeCell ref="H43:K43"/>
    <mergeCell ref="R43:S43"/>
    <mergeCell ref="L44:O44"/>
    <mergeCell ref="P46:Q46"/>
    <mergeCell ref="R42:S42"/>
    <mergeCell ref="R46:S46"/>
    <mergeCell ref="D37:G37"/>
    <mergeCell ref="R37:S37"/>
    <mergeCell ref="T37:U37"/>
    <mergeCell ref="H38:K38"/>
    <mergeCell ref="R38:S38"/>
    <mergeCell ref="T38:U38"/>
    <mergeCell ref="D42:G42"/>
    <mergeCell ref="D41:G41"/>
    <mergeCell ref="H41:K41"/>
    <mergeCell ref="L41:O41"/>
    <mergeCell ref="D10:G10"/>
    <mergeCell ref="H26:K26"/>
    <mergeCell ref="D16:G16"/>
    <mergeCell ref="D15:G15"/>
    <mergeCell ref="H15:K15"/>
    <mergeCell ref="D23:G23"/>
    <mergeCell ref="D26:G26"/>
    <mergeCell ref="D22:G22"/>
    <mergeCell ref="H24:K24"/>
    <mergeCell ref="H13:K13"/>
    <mergeCell ref="D31:G31"/>
    <mergeCell ref="H31:K31"/>
    <mergeCell ref="L26:O26"/>
    <mergeCell ref="H28:K28"/>
    <mergeCell ref="D27:G27"/>
    <mergeCell ref="R26:S26"/>
    <mergeCell ref="R23:S23"/>
    <mergeCell ref="R27:S27"/>
    <mergeCell ref="R32:S32"/>
    <mergeCell ref="L22:O22"/>
    <mergeCell ref="H33:K33"/>
    <mergeCell ref="L34:O34"/>
    <mergeCell ref="P26:Q26"/>
    <mergeCell ref="P31:Q31"/>
    <mergeCell ref="R50:S50"/>
    <mergeCell ref="T50:U50"/>
    <mergeCell ref="R56:S56"/>
    <mergeCell ref="T56:U56"/>
    <mergeCell ref="R55:S55"/>
    <mergeCell ref="T51:U51"/>
    <mergeCell ref="T33:U33"/>
    <mergeCell ref="T36:U36"/>
    <mergeCell ref="H36:K36"/>
    <mergeCell ref="T46:U46"/>
    <mergeCell ref="T41:U41"/>
    <mergeCell ref="T39:U39"/>
    <mergeCell ref="P41:Q41"/>
    <mergeCell ref="R41:S41"/>
    <mergeCell ref="L39:O39"/>
    <mergeCell ref="S45:U45"/>
    <mergeCell ref="R34:S34"/>
    <mergeCell ref="S35:U35"/>
    <mergeCell ref="T42:U42"/>
    <mergeCell ref="N45:R45"/>
    <mergeCell ref="T43:U43"/>
    <mergeCell ref="R44:S44"/>
    <mergeCell ref="T44:U44"/>
    <mergeCell ref="T26:U26"/>
    <mergeCell ref="T24:U24"/>
    <mergeCell ref="N14:R14"/>
    <mergeCell ref="R7:S7"/>
    <mergeCell ref="L15:O15"/>
    <mergeCell ref="S14:U14"/>
    <mergeCell ref="T7:U7"/>
    <mergeCell ref="N8:R8"/>
    <mergeCell ref="L7:O7"/>
    <mergeCell ref="R24:S24"/>
    <mergeCell ref="T28:U28"/>
    <mergeCell ref="R31:S31"/>
    <mergeCell ref="T29:U29"/>
    <mergeCell ref="N30:R30"/>
    <mergeCell ref="L29:O29"/>
    <mergeCell ref="S30:U30"/>
    <mergeCell ref="T63:U63"/>
    <mergeCell ref="N54:R54"/>
    <mergeCell ref="S54:U54"/>
    <mergeCell ref="R51:S51"/>
    <mergeCell ref="P55:Q55"/>
    <mergeCell ref="T58:U58"/>
    <mergeCell ref="L53:O53"/>
    <mergeCell ref="R63:S63"/>
    <mergeCell ref="L63:O63"/>
    <mergeCell ref="R124:S124"/>
    <mergeCell ref="T124:U124"/>
    <mergeCell ref="R73:S73"/>
    <mergeCell ref="T73:U73"/>
    <mergeCell ref="T120:U120"/>
    <mergeCell ref="T75:U75"/>
    <mergeCell ref="T119:U119"/>
    <mergeCell ref="T104:U104"/>
    <mergeCell ref="T101:U101"/>
    <mergeCell ref="R94:S94"/>
    <mergeCell ref="D125:G125"/>
    <mergeCell ref="D124:G124"/>
    <mergeCell ref="L124:O124"/>
    <mergeCell ref="P124:Q124"/>
    <mergeCell ref="H124:K124"/>
    <mergeCell ref="D95:G95"/>
    <mergeCell ref="D94:G94"/>
    <mergeCell ref="H94:K94"/>
    <mergeCell ref="P94:Q94"/>
    <mergeCell ref="R95:S95"/>
    <mergeCell ref="L94:O94"/>
    <mergeCell ref="P99:Q99"/>
    <mergeCell ref="R101:S101"/>
    <mergeCell ref="L109:O109"/>
    <mergeCell ref="P109:Q109"/>
    <mergeCell ref="R110:S110"/>
    <mergeCell ref="T110:U110"/>
    <mergeCell ref="T111:U111"/>
    <mergeCell ref="H111:K111"/>
    <mergeCell ref="N113:R113"/>
    <mergeCell ref="S113:U113"/>
    <mergeCell ref="D120:G120"/>
    <mergeCell ref="H119:K119"/>
    <mergeCell ref="N118:R118"/>
    <mergeCell ref="H116:K116"/>
    <mergeCell ref="R116:S116"/>
    <mergeCell ref="R120:S120"/>
    <mergeCell ref="D119:G119"/>
    <mergeCell ref="L119:O119"/>
    <mergeCell ref="P119:Q119"/>
    <mergeCell ref="R119:S119"/>
    <mergeCell ref="T121:U121"/>
    <mergeCell ref="S123:U123"/>
    <mergeCell ref="T117:U117"/>
    <mergeCell ref="L117:O117"/>
    <mergeCell ref="R117:S117"/>
    <mergeCell ref="S118:U118"/>
    <mergeCell ref="L122:O122"/>
    <mergeCell ref="R122:S122"/>
    <mergeCell ref="T116:U116"/>
    <mergeCell ref="X93:Z93"/>
    <mergeCell ref="T94:U94"/>
    <mergeCell ref="R97:S97"/>
    <mergeCell ref="T97:U97"/>
    <mergeCell ref="T112:U112"/>
    <mergeCell ref="T114:U114"/>
    <mergeCell ref="R112:S112"/>
    <mergeCell ref="S93:W93"/>
    <mergeCell ref="R109:S109"/>
    <mergeCell ref="R33:S33"/>
    <mergeCell ref="T32:U32"/>
    <mergeCell ref="R29:S29"/>
    <mergeCell ref="S21:U21"/>
    <mergeCell ref="N25:R25"/>
    <mergeCell ref="N21:R21"/>
    <mergeCell ref="T23:U23"/>
    <mergeCell ref="S25:U25"/>
    <mergeCell ref="T27:U27"/>
    <mergeCell ref="T31:U31"/>
    <mergeCell ref="S74:U74"/>
    <mergeCell ref="S69:U69"/>
    <mergeCell ref="T70:U70"/>
    <mergeCell ref="T72:U72"/>
    <mergeCell ref="R70:S70"/>
    <mergeCell ref="R71:S71"/>
    <mergeCell ref="T71:U71"/>
    <mergeCell ref="H62:K62"/>
    <mergeCell ref="T55:U55"/>
    <mergeCell ref="L58:O58"/>
    <mergeCell ref="T62:U62"/>
    <mergeCell ref="T66:U66"/>
    <mergeCell ref="R65:S65"/>
    <mergeCell ref="N64:R64"/>
    <mergeCell ref="T67:U67"/>
    <mergeCell ref="T65:U65"/>
    <mergeCell ref="R66:S66"/>
    <mergeCell ref="L65:O65"/>
    <mergeCell ref="P65:Q65"/>
    <mergeCell ref="R67:S67"/>
    <mergeCell ref="D75:G75"/>
    <mergeCell ref="L78:O78"/>
    <mergeCell ref="H72:K72"/>
    <mergeCell ref="L73:O73"/>
    <mergeCell ref="H75:K75"/>
    <mergeCell ref="L75:O75"/>
    <mergeCell ref="H77:K77"/>
    <mergeCell ref="D76:G76"/>
    <mergeCell ref="N74:R74"/>
    <mergeCell ref="P75:S75"/>
    <mergeCell ref="D60:G60"/>
    <mergeCell ref="H60:K60"/>
    <mergeCell ref="L60:O60"/>
    <mergeCell ref="P60:Q60"/>
    <mergeCell ref="H67:K67"/>
    <mergeCell ref="D70:G70"/>
    <mergeCell ref="H70:K70"/>
    <mergeCell ref="D65:G65"/>
    <mergeCell ref="H65:K65"/>
    <mergeCell ref="S80:U80"/>
    <mergeCell ref="N80:R80"/>
    <mergeCell ref="L84:O84"/>
    <mergeCell ref="D81:G81"/>
    <mergeCell ref="H81:K81"/>
    <mergeCell ref="H83:K83"/>
    <mergeCell ref="L81:O81"/>
    <mergeCell ref="P81:S81"/>
    <mergeCell ref="P83:S83"/>
    <mergeCell ref="H89:K89"/>
    <mergeCell ref="T88:U88"/>
    <mergeCell ref="R88:S88"/>
    <mergeCell ref="T81:U81"/>
    <mergeCell ref="T89:U89"/>
    <mergeCell ref="D87:G87"/>
    <mergeCell ref="H87:K87"/>
    <mergeCell ref="L87:O87"/>
    <mergeCell ref="D137:G137"/>
    <mergeCell ref="H137:K137"/>
    <mergeCell ref="L137:O137"/>
    <mergeCell ref="L112:O112"/>
    <mergeCell ref="N108:R108"/>
    <mergeCell ref="R111:S111"/>
    <mergeCell ref="S108:U108"/>
    <mergeCell ref="R115:S115"/>
    <mergeCell ref="D114:G114"/>
    <mergeCell ref="L114:O114"/>
    <mergeCell ref="P114:Q114"/>
    <mergeCell ref="D115:G115"/>
    <mergeCell ref="N141:R141"/>
    <mergeCell ref="R142:S142"/>
    <mergeCell ref="R137:S137"/>
    <mergeCell ref="L135:O135"/>
    <mergeCell ref="R140:S140"/>
    <mergeCell ref="P137:Q137"/>
    <mergeCell ref="H152:K152"/>
    <mergeCell ref="P152:Q152"/>
    <mergeCell ref="T142:U142"/>
    <mergeCell ref="T134:U134"/>
    <mergeCell ref="R135:S135"/>
    <mergeCell ref="T135:U135"/>
    <mergeCell ref="N136:R136"/>
    <mergeCell ref="S136:U136"/>
    <mergeCell ref="H139:K139"/>
    <mergeCell ref="L140:O140"/>
    <mergeCell ref="D162:G162"/>
    <mergeCell ref="H162:K162"/>
    <mergeCell ref="P162:Q162"/>
    <mergeCell ref="S141:U141"/>
    <mergeCell ref="D142:G142"/>
    <mergeCell ref="H142:K142"/>
    <mergeCell ref="L142:O142"/>
    <mergeCell ref="P142:Q142"/>
    <mergeCell ref="S151:U151"/>
    <mergeCell ref="D152:G152"/>
  </mergeCells>
  <printOptions/>
  <pageMargins left="0.3937007874015748" right="0.3937007874015748" top="0.87" bottom="0.93" header="0.5118110236220472" footer="0.5118110236220472"/>
  <pageSetup fitToHeight="3" horizontalDpi="600" verticalDpi="600" orientation="portrait" paperSize="9" scale="70" r:id="rId1"/>
  <rowBreaks count="3" manualBreakCount="3">
    <brk id="46" max="39" man="1"/>
    <brk id="90" max="39" man="1"/>
    <brk id="12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zoomScaleSheetLayoutView="85" zoomScalePageLayoutView="0" workbookViewId="0" topLeftCell="A31">
      <selection activeCell="A46" sqref="A46:B46"/>
    </sheetView>
  </sheetViews>
  <sheetFormatPr defaultColWidth="9.00390625" defaultRowHeight="13.5"/>
  <cols>
    <col min="1" max="1" width="5.00390625" style="180" customWidth="1"/>
    <col min="2" max="3" width="8.75390625" style="131" customWidth="1"/>
    <col min="4" max="25" width="1.875" style="131" customWidth="1"/>
    <col min="26" max="26" width="3.875" style="131" customWidth="1"/>
    <col min="27" max="27" width="12.625" style="131" customWidth="1"/>
    <col min="28" max="28" width="15.00390625" style="131" customWidth="1"/>
    <col min="29" max="29" width="12.125" style="131" customWidth="1"/>
    <col min="30" max="30" width="10.875" style="131" customWidth="1"/>
    <col min="31" max="33" width="4.375" style="0" customWidth="1"/>
  </cols>
  <sheetData>
    <row r="1" spans="1:30" s="18" customFormat="1" ht="17.25" customHeight="1">
      <c r="A1" s="138" t="s">
        <v>404</v>
      </c>
      <c r="AB1" s="86"/>
      <c r="AC1" s="86"/>
      <c r="AD1" s="86"/>
    </row>
    <row r="2" spans="1:30" ht="28.5">
      <c r="A2" s="29" t="s">
        <v>392</v>
      </c>
      <c r="B2" s="18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86"/>
      <c r="AC2" s="86"/>
      <c r="AD2" s="86"/>
    </row>
    <row r="3" spans="1:30" ht="14.25">
      <c r="A3" s="129" t="s">
        <v>420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86"/>
      <c r="AC3" s="86"/>
      <c r="AD3" s="86"/>
    </row>
    <row r="4" spans="1:33" ht="22.5" customHeight="1">
      <c r="A4" s="239" t="s">
        <v>13</v>
      </c>
      <c r="B4" s="21" t="s">
        <v>41</v>
      </c>
      <c r="C4" s="71" t="s">
        <v>40</v>
      </c>
      <c r="D4" s="462" t="str">
        <f>LEFT(B6,3)</f>
        <v>本　将</v>
      </c>
      <c r="E4" s="462"/>
      <c r="F4" s="462"/>
      <c r="G4" s="444"/>
      <c r="H4" s="444" t="str">
        <f>LEFT(B7,3)</f>
        <v>石黒　</v>
      </c>
      <c r="I4" s="444"/>
      <c r="J4" s="444"/>
      <c r="K4" s="444"/>
      <c r="L4" s="444" t="str">
        <f>LEFT(B8,3)</f>
        <v>小椋　</v>
      </c>
      <c r="M4" s="444"/>
      <c r="N4" s="444"/>
      <c r="O4" s="444"/>
      <c r="P4" s="271" t="s">
        <v>46</v>
      </c>
      <c r="Q4" s="271"/>
      <c r="R4" s="433" t="s">
        <v>1</v>
      </c>
      <c r="S4" s="434"/>
      <c r="T4" s="271" t="s">
        <v>47</v>
      </c>
      <c r="U4" s="271"/>
      <c r="V4" s="455"/>
      <c r="W4" s="455"/>
      <c r="X4" s="455"/>
      <c r="Y4" s="455"/>
      <c r="Z4" s="12"/>
      <c r="AA4" s="12"/>
      <c r="AB4" s="10"/>
      <c r="AC4" s="10"/>
      <c r="AD4" s="10"/>
      <c r="AE4" s="10"/>
      <c r="AF4" s="10"/>
      <c r="AG4" s="31"/>
    </row>
    <row r="5" spans="1:33" ht="22.5" customHeight="1">
      <c r="A5" s="240">
        <v>1</v>
      </c>
      <c r="B5" s="2" t="str">
        <f>IF(A5="","",VLOOKUP(A5,データ!$B$56:$D$86,2,FALSE))</f>
        <v>蛯原　悠介</v>
      </c>
      <c r="C5" s="212" t="str">
        <f>IF(A5="","",VLOOKUP(A5,データ!$B$56:$D$86,3,FALSE))</f>
        <v>日南TCジュニア</v>
      </c>
      <c r="D5" s="469" t="s">
        <v>509</v>
      </c>
      <c r="E5" s="470"/>
      <c r="F5" s="470"/>
      <c r="G5" s="470"/>
      <c r="H5" s="197">
        <f>IF(I5="","",IF(I5&gt;J5,"○","●"))</f>
      </c>
      <c r="I5" s="197"/>
      <c r="J5" s="197"/>
      <c r="K5" s="197"/>
      <c r="L5" s="425"/>
      <c r="M5" s="425"/>
      <c r="N5" s="425"/>
      <c r="O5" s="425"/>
      <c r="P5" s="197">
        <f>IF(Q5="","",IF(Q5&gt;R5,"○","●"))</f>
      </c>
      <c r="Q5" s="197"/>
      <c r="R5" s="197"/>
      <c r="S5" s="197"/>
      <c r="T5" s="197">
        <f>IF(H5="","",COUNTIF(D5:S5,"○"))</f>
      </c>
      <c r="U5" s="198">
        <f>IF(H5="","",COUNTIF(D5:S5,"●"))</f>
      </c>
      <c r="V5" s="456"/>
      <c r="W5" s="457"/>
      <c r="X5" s="458"/>
      <c r="Y5" s="458"/>
      <c r="Z5" s="250">
        <v>3</v>
      </c>
      <c r="AA5" s="4" t="s">
        <v>510</v>
      </c>
      <c r="AB5" s="256"/>
      <c r="AC5" s="130"/>
      <c r="AD5" s="10"/>
      <c r="AE5" s="12"/>
      <c r="AF5" s="12"/>
      <c r="AG5" s="31"/>
    </row>
    <row r="6" spans="1:33" ht="22.5" customHeight="1">
      <c r="A6" s="240">
        <v>2</v>
      </c>
      <c r="B6" s="2" t="str">
        <f>IF(A6="","",VLOOKUP(A6,データ!$B$56:$D$86,2,FALSE))</f>
        <v>本　将幸</v>
      </c>
      <c r="C6" s="57" t="str">
        <f>IF(A6="","",VLOOKUP(A6,データ!$B$56:$D$86,3,FALSE))</f>
        <v>イワキリＪｒ</v>
      </c>
      <c r="D6" s="473"/>
      <c r="E6" s="474"/>
      <c r="F6" s="474"/>
      <c r="G6" s="475"/>
      <c r="H6" s="251" t="str">
        <f>IF(I6="","",IF(I6&gt;J6,"○","●"))</f>
        <v>●</v>
      </c>
      <c r="I6" s="252">
        <v>5</v>
      </c>
      <c r="J6" s="253">
        <v>6</v>
      </c>
      <c r="K6" s="253"/>
      <c r="L6" s="251" t="str">
        <f>IF(M6="","",IF(M6&gt;N6,"○","●"))</f>
        <v>○</v>
      </c>
      <c r="M6" s="252">
        <v>6</v>
      </c>
      <c r="N6" s="253">
        <v>2</v>
      </c>
      <c r="O6" s="253"/>
      <c r="P6" s="254">
        <f>IF(H6="","",COUNTIF(D6:O6,"○"))</f>
        <v>1</v>
      </c>
      <c r="Q6" s="255">
        <f>IF(H6="","",COUNTIF(D6:O6,"●"))</f>
        <v>1</v>
      </c>
      <c r="R6" s="476">
        <f>IF(I6="","",(I6+M6)/(I6+J6+M6+N6)+P6)</f>
        <v>1.5789473684210527</v>
      </c>
      <c r="S6" s="477"/>
      <c r="T6" s="478">
        <f>IF(R6="","",RANK(R6,R6:S8))</f>
        <v>2</v>
      </c>
      <c r="U6" s="478"/>
      <c r="V6" s="454"/>
      <c r="W6" s="454"/>
      <c r="X6" s="455"/>
      <c r="Y6" s="455"/>
      <c r="Z6" s="5"/>
      <c r="AA6" s="88"/>
      <c r="AB6" s="256"/>
      <c r="AC6" s="130"/>
      <c r="AD6" s="10"/>
      <c r="AE6" s="10"/>
      <c r="AF6" s="12"/>
      <c r="AG6" s="31"/>
    </row>
    <row r="7" spans="1:33" ht="22.5" customHeight="1">
      <c r="A7" s="240">
        <v>3</v>
      </c>
      <c r="B7" s="2" t="str">
        <f>IF(A7="","",VLOOKUP(A7,データ!$B$56:$D$86,2,FALSE))</f>
        <v>石黒　雄介</v>
      </c>
      <c r="C7" s="57" t="str">
        <f>IF(A7="","",VLOOKUP(A7,データ!$B$56:$D$86,3,FALSE))</f>
        <v>シーガイアＪｒ.</v>
      </c>
      <c r="D7" s="26" t="str">
        <f>IF(H6="","",IF(H6="○","●","○"))</f>
        <v>○</v>
      </c>
      <c r="E7" s="22">
        <f>IF(J6="","",J6)</f>
        <v>6</v>
      </c>
      <c r="F7" s="20">
        <f>IF(I6="","",I6)</f>
        <v>5</v>
      </c>
      <c r="G7" s="56">
        <f>IF(K6="","",K6)</f>
      </c>
      <c r="H7" s="420"/>
      <c r="I7" s="421"/>
      <c r="J7" s="421"/>
      <c r="K7" s="422"/>
      <c r="L7" s="27" t="str">
        <f>IF(M7="","",IF(M7&gt;N7,"○","●"))</f>
        <v>○</v>
      </c>
      <c r="M7" s="15">
        <v>6</v>
      </c>
      <c r="N7" s="44">
        <v>1</v>
      </c>
      <c r="O7" s="44"/>
      <c r="P7" s="22">
        <f>IF(D7="","",COUNTIF(D7:O7,"○"))</f>
        <v>2</v>
      </c>
      <c r="Q7" s="20">
        <f>IF(D7="","",COUNTIF(D7:O7,"●"))</f>
        <v>0</v>
      </c>
      <c r="R7" s="451">
        <f>IF(E7="","",(E7+M7)/(E7+F7+M7+N7)+P7)</f>
        <v>2.6666666666666665</v>
      </c>
      <c r="S7" s="452"/>
      <c r="T7" s="450">
        <f>IF(R7="","",RANK(R7,R6:S8))</f>
        <v>1</v>
      </c>
      <c r="U7" s="450"/>
      <c r="V7" s="454"/>
      <c r="W7" s="454"/>
      <c r="X7" s="455"/>
      <c r="Y7" s="455"/>
      <c r="Z7" s="5"/>
      <c r="AA7" s="156"/>
      <c r="AB7" s="256"/>
      <c r="AC7" s="130"/>
      <c r="AD7" s="10"/>
      <c r="AE7" s="10"/>
      <c r="AF7" s="10"/>
      <c r="AG7" s="31"/>
    </row>
    <row r="8" spans="1:33" ht="22.5" customHeight="1">
      <c r="A8" s="80">
        <v>4</v>
      </c>
      <c r="B8" s="89" t="str">
        <f>IF(A8="","",VLOOKUP(A8,データ!$B$56:$D$86,2,FALSE))</f>
        <v>小椋　圭大</v>
      </c>
      <c r="C8" s="57" t="str">
        <f>IF(A8="","",VLOOKUP(A8,データ!$B$56:$D$86,3,FALSE))</f>
        <v>清武Jr</v>
      </c>
      <c r="D8" s="26" t="str">
        <f>IF(L6="","",IF(L6="○","●","○"))</f>
        <v>●</v>
      </c>
      <c r="E8" s="22">
        <f>IF(N6="","",N6)</f>
        <v>2</v>
      </c>
      <c r="F8" s="20">
        <f>IF(M6="","",M6)</f>
        <v>6</v>
      </c>
      <c r="G8" s="56">
        <f>IF(O6="","",O6)</f>
      </c>
      <c r="H8" s="28" t="str">
        <f>IF(L7="","",IF(L7="○","●","○"))</f>
        <v>●</v>
      </c>
      <c r="I8" s="22">
        <f>IF(N7="","",N7)</f>
        <v>1</v>
      </c>
      <c r="J8" s="20">
        <f>IF(M7="","",M7)</f>
        <v>6</v>
      </c>
      <c r="K8" s="56">
        <f>IF(O7="","",O7)</f>
      </c>
      <c r="L8" s="420"/>
      <c r="M8" s="421"/>
      <c r="N8" s="421"/>
      <c r="O8" s="422"/>
      <c r="P8" s="22">
        <f>IF(D8="","",COUNTIF(D8:O8,"○"))</f>
        <v>0</v>
      </c>
      <c r="Q8" s="20">
        <f>IF(D8="","",COUNTIF(D8:O8,"●"))</f>
        <v>2</v>
      </c>
      <c r="R8" s="451">
        <f>IF(E8="","",(E8+I8)/(E8+F8+I8+J8)+P8)</f>
        <v>0.2</v>
      </c>
      <c r="S8" s="452"/>
      <c r="T8" s="450">
        <f>IF(R8="","",RANK(R8,R6:S8))</f>
        <v>3</v>
      </c>
      <c r="U8" s="450"/>
      <c r="V8" s="454"/>
      <c r="W8" s="454"/>
      <c r="X8" s="455"/>
      <c r="Y8" s="455"/>
      <c r="Z8" s="5"/>
      <c r="AA8" s="272"/>
      <c r="AB8" s="275" t="s">
        <v>575</v>
      </c>
      <c r="AC8" s="130"/>
      <c r="AD8" s="10"/>
      <c r="AE8" s="10"/>
      <c r="AF8" s="10"/>
      <c r="AG8" s="31"/>
    </row>
    <row r="9" spans="1:33" ht="22.5" customHeight="1">
      <c r="A9" s="241"/>
      <c r="B9" s="12"/>
      <c r="C9" s="12"/>
      <c r="D9" s="12"/>
      <c r="E9" s="12"/>
      <c r="F9" s="12"/>
      <c r="G9" s="12"/>
      <c r="H9" s="12"/>
      <c r="I9" s="17"/>
      <c r="J9" s="17"/>
      <c r="K9" s="17"/>
      <c r="L9" s="17"/>
      <c r="M9" s="445"/>
      <c r="N9" s="448"/>
      <c r="O9" s="448"/>
      <c r="P9" s="448"/>
      <c r="Q9" s="448"/>
      <c r="R9" s="449"/>
      <c r="S9" s="448"/>
      <c r="T9" s="448"/>
      <c r="U9" s="448"/>
      <c r="V9" s="12"/>
      <c r="W9" s="12"/>
      <c r="X9" s="12"/>
      <c r="Y9" s="12"/>
      <c r="Z9" s="17"/>
      <c r="AA9" s="159"/>
      <c r="AB9" s="11">
        <v>61</v>
      </c>
      <c r="AC9" s="231"/>
      <c r="AD9" s="11"/>
      <c r="AE9" s="17"/>
      <c r="AF9" s="17"/>
      <c r="AG9" s="31"/>
    </row>
    <row r="10" spans="1:33" ht="22.5" customHeight="1">
      <c r="A10" s="239" t="s">
        <v>14</v>
      </c>
      <c r="B10" s="21" t="s">
        <v>41</v>
      </c>
      <c r="C10" s="71" t="s">
        <v>40</v>
      </c>
      <c r="D10" s="344" t="str">
        <f>LEFT(B11,3)</f>
        <v>久門　</v>
      </c>
      <c r="E10" s="394"/>
      <c r="F10" s="394"/>
      <c r="G10" s="326"/>
      <c r="H10" s="394" t="str">
        <f>LEFT(B12,3)</f>
        <v>吉嶺　</v>
      </c>
      <c r="I10" s="394"/>
      <c r="J10" s="394"/>
      <c r="K10" s="326"/>
      <c r="L10" s="326" t="str">
        <f>LEFT(B13,3)</f>
        <v>デン　</v>
      </c>
      <c r="M10" s="326"/>
      <c r="N10" s="326"/>
      <c r="O10" s="326"/>
      <c r="P10" s="271" t="s">
        <v>46</v>
      </c>
      <c r="Q10" s="271"/>
      <c r="R10" s="433" t="s">
        <v>1</v>
      </c>
      <c r="S10" s="434"/>
      <c r="T10" s="271" t="s">
        <v>47</v>
      </c>
      <c r="U10" s="271"/>
      <c r="V10" s="12"/>
      <c r="W10" s="12"/>
      <c r="X10" s="12"/>
      <c r="Y10" s="12"/>
      <c r="Z10" s="12"/>
      <c r="AA10" s="70"/>
      <c r="AB10" s="10"/>
      <c r="AC10" s="286"/>
      <c r="AD10" s="10"/>
      <c r="AE10" s="10"/>
      <c r="AF10" s="7"/>
      <c r="AG10" s="31"/>
    </row>
    <row r="11" spans="1:33" ht="22.5" customHeight="1">
      <c r="A11" s="240">
        <v>5</v>
      </c>
      <c r="B11" s="2" t="str">
        <f>IF(A11="","",VLOOKUP(A11,データ!$B$56:$D$86,2,FALSE))</f>
        <v>久門　幹</v>
      </c>
      <c r="C11" s="57" t="str">
        <f>IF(A11="","",VLOOKUP(A11,データ!$B$56:$D$86,3,FALSE))</f>
        <v>シーガイアＪｒ.</v>
      </c>
      <c r="D11" s="453"/>
      <c r="E11" s="421"/>
      <c r="F11" s="421"/>
      <c r="G11" s="422"/>
      <c r="H11" s="25" t="str">
        <f>IF(I11="","",IF(I11&gt;J11,"○","●"))</f>
        <v>○</v>
      </c>
      <c r="I11" s="48">
        <v>6</v>
      </c>
      <c r="J11" s="49">
        <v>2</v>
      </c>
      <c r="K11" s="49"/>
      <c r="L11" s="25" t="str">
        <f>IF(M11="","",IF(M11&gt;N11,"○","●"))</f>
        <v>●</v>
      </c>
      <c r="M11" s="48">
        <v>0</v>
      </c>
      <c r="N11" s="49">
        <v>6</v>
      </c>
      <c r="O11" s="49"/>
      <c r="P11" s="22">
        <f>IF(H11="","",COUNTIF(D11:O11,"○"))</f>
        <v>1</v>
      </c>
      <c r="Q11" s="20">
        <f>IF(H11="","",COUNTIF(D11:O11,"●"))</f>
        <v>1</v>
      </c>
      <c r="R11" s="451">
        <f>IF(I11="","",(I11+M11)/(I11+J11+M11+N11)+P11)</f>
        <v>1.4285714285714286</v>
      </c>
      <c r="S11" s="452"/>
      <c r="T11" s="450">
        <f>IF(R11="","",RANK(R11,R11:S13))</f>
        <v>2</v>
      </c>
      <c r="U11" s="450"/>
      <c r="V11" s="10"/>
      <c r="W11" s="10"/>
      <c r="X11" s="41"/>
      <c r="Y11" s="41"/>
      <c r="Z11" s="4">
        <v>7</v>
      </c>
      <c r="AA11" s="55" t="s">
        <v>511</v>
      </c>
      <c r="AB11" s="256"/>
      <c r="AC11" s="286"/>
      <c r="AD11" s="10"/>
      <c r="AE11" s="12"/>
      <c r="AF11" s="30"/>
      <c r="AG11" s="31"/>
    </row>
    <row r="12" spans="1:33" ht="22.5" customHeight="1">
      <c r="A12" s="240">
        <v>6</v>
      </c>
      <c r="B12" s="2" t="str">
        <f>IF(A12="","",VLOOKUP(A12,データ!$B$56:$D$86,2,FALSE))</f>
        <v>吉嶺　怜馬</v>
      </c>
      <c r="C12" s="57" t="str">
        <f>IF(A12="","",VLOOKUP(A12,データ!$B$56:$D$86,3,FALSE))</f>
        <v>小林Ｊｒ</v>
      </c>
      <c r="D12" s="26" t="str">
        <f>IF(H11="","",IF(H11="○","●","○"))</f>
        <v>●</v>
      </c>
      <c r="E12" s="22">
        <f>IF(J11="","",J11)</f>
        <v>2</v>
      </c>
      <c r="F12" s="20">
        <f>IF(I11="","",I11)</f>
        <v>6</v>
      </c>
      <c r="G12" s="56">
        <f>IF(K11="","",K11)</f>
      </c>
      <c r="H12" s="420"/>
      <c r="I12" s="421"/>
      <c r="J12" s="421"/>
      <c r="K12" s="422"/>
      <c r="L12" s="27" t="str">
        <f>IF(M12="","",IF(M12&gt;N12,"○","●"))</f>
        <v>●</v>
      </c>
      <c r="M12" s="15">
        <v>0</v>
      </c>
      <c r="N12" s="44">
        <v>6</v>
      </c>
      <c r="O12" s="44"/>
      <c r="P12" s="22">
        <f>IF(D12="","",COUNTIF(D12:O12,"○"))</f>
        <v>0</v>
      </c>
      <c r="Q12" s="20">
        <f>IF(D12="","",COUNTIF(D12:O12,"●"))</f>
        <v>2</v>
      </c>
      <c r="R12" s="451">
        <f>IF(E12="","",(E12+M12)/(E12+F12+M12+N12)+P12)</f>
        <v>0.14285714285714285</v>
      </c>
      <c r="S12" s="452"/>
      <c r="T12" s="450">
        <f>IF(R12="","",RANK(R12,R11:S13))</f>
        <v>3</v>
      </c>
      <c r="U12" s="450"/>
      <c r="V12" s="54"/>
      <c r="W12" s="54"/>
      <c r="X12" s="10"/>
      <c r="Y12" s="10"/>
      <c r="Z12" s="5"/>
      <c r="AA12" s="5"/>
      <c r="AB12" s="256"/>
      <c r="AC12" s="286"/>
      <c r="AD12" s="10"/>
      <c r="AE12" s="12"/>
      <c r="AF12" s="30"/>
      <c r="AG12" s="31"/>
    </row>
    <row r="13" spans="1:33" ht="22.5" customHeight="1">
      <c r="A13" s="240">
        <v>7</v>
      </c>
      <c r="B13" s="89" t="str">
        <f>IF(A13="","",VLOOKUP(A13,データ!$B$56:$D$86,2,FALSE))</f>
        <v>デン　正希</v>
      </c>
      <c r="C13" s="57" t="str">
        <f>IF(A13="","",VLOOKUP(A13,データ!$B$56:$D$86,3,FALSE))</f>
        <v>チームミリオン</v>
      </c>
      <c r="D13" s="26" t="str">
        <f>IF(L11="","",IF(L11="○","●","○"))</f>
        <v>○</v>
      </c>
      <c r="E13" s="22">
        <f>IF(N11="","",N11)</f>
        <v>6</v>
      </c>
      <c r="F13" s="20">
        <f>IF(M11="","",M11)</f>
        <v>0</v>
      </c>
      <c r="G13" s="56">
        <f>IF(O11="","",O11)</f>
      </c>
      <c r="H13" s="28" t="str">
        <f>IF(L12="","",IF(L12="○","●","○"))</f>
        <v>○</v>
      </c>
      <c r="I13" s="22">
        <f>IF(N12="","",N12)</f>
        <v>6</v>
      </c>
      <c r="J13" s="20">
        <f>IF(M12="","",M12)</f>
        <v>0</v>
      </c>
      <c r="K13" s="56">
        <f>IF(O12="","",O12)</f>
      </c>
      <c r="L13" s="420"/>
      <c r="M13" s="421"/>
      <c r="N13" s="421"/>
      <c r="O13" s="422"/>
      <c r="P13" s="22">
        <f>IF(D13="","",COUNTIF(D13:O13,"○"))</f>
        <v>2</v>
      </c>
      <c r="Q13" s="20">
        <f>IF(D13="","",COUNTIF(D13:O13,"●"))</f>
        <v>0</v>
      </c>
      <c r="R13" s="451">
        <f>IF(E13="","",(E13+I13)/(E13+F13+I13+J13)+P13)</f>
        <v>3</v>
      </c>
      <c r="S13" s="452"/>
      <c r="T13" s="450">
        <f>IF(R13="","",RANK(R13,R11:S13))</f>
        <v>1</v>
      </c>
      <c r="U13" s="450"/>
      <c r="V13" s="10"/>
      <c r="W13" s="10"/>
      <c r="X13" s="10"/>
      <c r="Y13" s="10"/>
      <c r="Z13" s="5"/>
      <c r="AA13" s="5"/>
      <c r="AB13" s="256"/>
      <c r="AC13" s="275" t="s">
        <v>575</v>
      </c>
      <c r="AD13" s="10"/>
      <c r="AE13" s="10"/>
      <c r="AF13" s="31"/>
      <c r="AG13" s="31"/>
    </row>
    <row r="14" spans="1:33" ht="22.5" customHeight="1">
      <c r="A14" s="241"/>
      <c r="B14" s="5"/>
      <c r="C14" s="5"/>
      <c r="D14" s="12"/>
      <c r="E14" s="12"/>
      <c r="F14" s="12"/>
      <c r="G14" s="12"/>
      <c r="H14" s="12"/>
      <c r="I14" s="17"/>
      <c r="J14" s="17"/>
      <c r="K14" s="17"/>
      <c r="L14" s="17"/>
      <c r="M14" s="445"/>
      <c r="N14" s="448"/>
      <c r="O14" s="448"/>
      <c r="P14" s="448"/>
      <c r="Q14" s="448"/>
      <c r="R14" s="449"/>
      <c r="S14" s="448"/>
      <c r="T14" s="448"/>
      <c r="U14" s="448"/>
      <c r="V14" s="12"/>
      <c r="W14" s="12"/>
      <c r="X14" s="12"/>
      <c r="Y14" s="12"/>
      <c r="Z14" s="12"/>
      <c r="AA14" s="12"/>
      <c r="AB14" s="10"/>
      <c r="AC14" s="231">
        <v>60</v>
      </c>
      <c r="AD14" s="10"/>
      <c r="AE14" s="17"/>
      <c r="AF14" s="17"/>
      <c r="AG14" s="31"/>
    </row>
    <row r="15" spans="1:33" ht="22.5" customHeight="1">
      <c r="A15" s="239" t="s">
        <v>15</v>
      </c>
      <c r="B15" s="21" t="s">
        <v>41</v>
      </c>
      <c r="C15" s="71" t="s">
        <v>40</v>
      </c>
      <c r="D15" s="344" t="str">
        <f>LEFT(B16,3)</f>
        <v>宮本　</v>
      </c>
      <c r="E15" s="394"/>
      <c r="F15" s="394"/>
      <c r="G15" s="326"/>
      <c r="H15" s="394" t="str">
        <f>LEFT(B17,3)</f>
        <v>山本　</v>
      </c>
      <c r="I15" s="394"/>
      <c r="J15" s="394"/>
      <c r="K15" s="326"/>
      <c r="L15" s="326" t="str">
        <f>LEFT(B18,3)</f>
        <v>杉田　</v>
      </c>
      <c r="M15" s="326"/>
      <c r="N15" s="326"/>
      <c r="O15" s="326"/>
      <c r="P15" s="271" t="s">
        <v>46</v>
      </c>
      <c r="Q15" s="271"/>
      <c r="R15" s="433" t="s">
        <v>1</v>
      </c>
      <c r="S15" s="434"/>
      <c r="T15" s="271" t="s">
        <v>47</v>
      </c>
      <c r="U15" s="271"/>
      <c r="V15" s="12"/>
      <c r="W15" s="12"/>
      <c r="X15" s="12"/>
      <c r="Y15" s="12"/>
      <c r="Z15" s="12"/>
      <c r="AA15" s="12"/>
      <c r="AB15" s="10"/>
      <c r="AC15" s="286"/>
      <c r="AD15" s="10"/>
      <c r="AE15" s="10"/>
      <c r="AF15" s="7"/>
      <c r="AG15" s="31"/>
    </row>
    <row r="16" spans="1:33" ht="22.5" customHeight="1">
      <c r="A16" s="240">
        <v>8</v>
      </c>
      <c r="B16" s="2" t="str">
        <f>IF(A16="","",VLOOKUP(A16,データ!$B$56:$D$86,2,FALSE))</f>
        <v>宮本　和貴</v>
      </c>
      <c r="C16" s="57" t="str">
        <f>IF(A16="","",VLOOKUP(A16,データ!$B$56:$D$86,3,FALSE))</f>
        <v>飛江田Ｊｒ</v>
      </c>
      <c r="D16" s="453"/>
      <c r="E16" s="421"/>
      <c r="F16" s="421"/>
      <c r="G16" s="422"/>
      <c r="H16" s="25" t="str">
        <f>IF(I16="","",IF(I16&gt;J16,"○","●"))</f>
        <v>●</v>
      </c>
      <c r="I16" s="48">
        <v>0</v>
      </c>
      <c r="J16" s="49">
        <v>6</v>
      </c>
      <c r="K16" s="49"/>
      <c r="L16" s="25" t="str">
        <f>IF(M16="","",IF(M16&gt;N16,"○","●"))</f>
        <v>○</v>
      </c>
      <c r="M16" s="48">
        <v>6</v>
      </c>
      <c r="N16" s="49">
        <v>1</v>
      </c>
      <c r="O16" s="49"/>
      <c r="P16" s="22">
        <f>IF(H16="","",COUNTIF(D16:O16,"○"))</f>
        <v>1</v>
      </c>
      <c r="Q16" s="20">
        <f>IF(H16="","",COUNTIF(D16:O16,"●"))</f>
        <v>1</v>
      </c>
      <c r="R16" s="451">
        <f>IF(I16="","",(I16+M16)/(I16+J16+M16+N16)+P16)</f>
        <v>1.4615384615384617</v>
      </c>
      <c r="S16" s="452"/>
      <c r="T16" s="450">
        <f>IF(R16="","",RANK(R16,R16:S18))</f>
        <v>2</v>
      </c>
      <c r="U16" s="450"/>
      <c r="V16" s="41"/>
      <c r="W16" s="41"/>
      <c r="X16" s="41"/>
      <c r="Y16" s="41"/>
      <c r="Z16" s="4">
        <v>9</v>
      </c>
      <c r="AA16" s="4" t="s">
        <v>512</v>
      </c>
      <c r="AB16" s="256"/>
      <c r="AC16" s="286"/>
      <c r="AD16" s="10"/>
      <c r="AE16" s="12"/>
      <c r="AF16" s="30"/>
      <c r="AG16" s="31"/>
    </row>
    <row r="17" spans="1:33" ht="22.5" customHeight="1">
      <c r="A17" s="240">
        <v>9</v>
      </c>
      <c r="B17" s="2" t="str">
        <f>IF(A17="","",VLOOKUP(A17,データ!$B$56:$D$86,2,FALSE))</f>
        <v>山本　草太</v>
      </c>
      <c r="C17" s="57" t="str">
        <f>IF(A17="","",VLOOKUP(A17,データ!$B$56:$D$86,3,FALSE))</f>
        <v>イワキリＪｒ</v>
      </c>
      <c r="D17" s="26" t="str">
        <f>IF(H16="","",IF(H16="○","●","○"))</f>
        <v>○</v>
      </c>
      <c r="E17" s="22">
        <f>IF(J16="","",J16)</f>
        <v>6</v>
      </c>
      <c r="F17" s="20">
        <f>IF(I16="","",I16)</f>
        <v>0</v>
      </c>
      <c r="G17" s="56">
        <f>IF(K16="","",K16)</f>
      </c>
      <c r="H17" s="420"/>
      <c r="I17" s="421"/>
      <c r="J17" s="421"/>
      <c r="K17" s="422"/>
      <c r="L17" s="27" t="str">
        <f>IF(M17="","",IF(M17&gt;N17,"○","●"))</f>
        <v>○</v>
      </c>
      <c r="M17" s="15">
        <v>6</v>
      </c>
      <c r="N17" s="44">
        <v>1</v>
      </c>
      <c r="O17" s="44"/>
      <c r="P17" s="22">
        <f>IF(D17="","",COUNTIF(D17:O17,"○"))</f>
        <v>2</v>
      </c>
      <c r="Q17" s="20">
        <f>IF(D17="","",COUNTIF(D17:O17,"●"))</f>
        <v>0</v>
      </c>
      <c r="R17" s="451">
        <f>IF(E17="","",(E17+M17)/(E17+F17+M17+N17)+P17)</f>
        <v>2.9230769230769234</v>
      </c>
      <c r="S17" s="452"/>
      <c r="T17" s="450">
        <f>IF(R17="","",RANK(R17,R16:S18))</f>
        <v>1</v>
      </c>
      <c r="U17" s="450"/>
      <c r="V17" s="10"/>
      <c r="W17" s="10"/>
      <c r="X17" s="10"/>
      <c r="Y17" s="10"/>
      <c r="Z17" s="5"/>
      <c r="AA17" s="88"/>
      <c r="AB17" s="256"/>
      <c r="AC17" s="286"/>
      <c r="AD17" s="10"/>
      <c r="AE17" s="12"/>
      <c r="AF17" s="30"/>
      <c r="AG17" s="31"/>
    </row>
    <row r="18" spans="1:33" ht="22.5" customHeight="1">
      <c r="A18" s="240">
        <v>10</v>
      </c>
      <c r="B18" s="89" t="str">
        <f>IF(A18="","",VLOOKUP(A18,データ!$B$56:$D$86,2,FALSE))</f>
        <v>杉田　魁星</v>
      </c>
      <c r="C18" s="57" t="str">
        <f>IF(A18="","",VLOOKUP(A18,データ!$B$56:$D$86,3,FALSE))</f>
        <v>新富Ｊｒ</v>
      </c>
      <c r="D18" s="26" t="str">
        <f>IF(L16="","",IF(L16="○","●","○"))</f>
        <v>●</v>
      </c>
      <c r="E18" s="22">
        <f>IF(N16="","",N16)</f>
        <v>1</v>
      </c>
      <c r="F18" s="20">
        <f>IF(M16="","",M16)</f>
        <v>6</v>
      </c>
      <c r="G18" s="56">
        <f>IF(O16="","",O16)</f>
      </c>
      <c r="H18" s="28" t="str">
        <f>IF(L17="","",IF(L17="○","●","○"))</f>
        <v>●</v>
      </c>
      <c r="I18" s="22">
        <f>IF(N17="","",N17)</f>
        <v>1</v>
      </c>
      <c r="J18" s="20">
        <f>IF(M17="","",M17)</f>
        <v>6</v>
      </c>
      <c r="K18" s="56">
        <f>IF(O17="","",O17)</f>
      </c>
      <c r="L18" s="420"/>
      <c r="M18" s="421"/>
      <c r="N18" s="421"/>
      <c r="O18" s="422"/>
      <c r="P18" s="22">
        <f>IF(D18="","",COUNTIF(D18:O18,"○"))</f>
        <v>0</v>
      </c>
      <c r="Q18" s="20">
        <f>IF(D18="","",COUNTIF(D18:O18,"●"))</f>
        <v>2</v>
      </c>
      <c r="R18" s="451">
        <f>IF(E18="","",(E18+I18)/(E18+F18+I18+J18)+P18)</f>
        <v>0.14285714285714285</v>
      </c>
      <c r="S18" s="452"/>
      <c r="T18" s="450">
        <f>IF(R18="","",RANK(R18,R16:S18))</f>
        <v>3</v>
      </c>
      <c r="U18" s="450"/>
      <c r="V18" s="10"/>
      <c r="W18" s="10"/>
      <c r="X18" s="10"/>
      <c r="Y18" s="10"/>
      <c r="Z18" s="5"/>
      <c r="AA18" s="156"/>
      <c r="AB18" s="274" t="s">
        <v>576</v>
      </c>
      <c r="AC18" s="286"/>
      <c r="AD18" s="10"/>
      <c r="AE18" s="10"/>
      <c r="AF18" s="31"/>
      <c r="AG18" s="31"/>
    </row>
    <row r="19" spans="1:33" ht="22.5" customHeight="1">
      <c r="A19" s="241"/>
      <c r="B19" s="5"/>
      <c r="C19" s="5"/>
      <c r="D19" s="38"/>
      <c r="E19" s="12"/>
      <c r="F19" s="12"/>
      <c r="G19" s="38"/>
      <c r="H19" s="12"/>
      <c r="I19" s="17"/>
      <c r="J19" s="17"/>
      <c r="K19" s="17"/>
      <c r="L19" s="17"/>
      <c r="M19" s="17"/>
      <c r="N19" s="14"/>
      <c r="O19" s="14"/>
      <c r="P19" s="14"/>
      <c r="Q19" s="445"/>
      <c r="R19" s="445"/>
      <c r="S19" s="445"/>
      <c r="T19" s="445"/>
      <c r="U19" s="445"/>
      <c r="V19" s="461"/>
      <c r="W19" s="445"/>
      <c r="X19" s="445"/>
      <c r="Y19" s="445"/>
      <c r="Z19" s="5"/>
      <c r="AA19" s="156"/>
      <c r="AB19" s="256">
        <v>61</v>
      </c>
      <c r="AC19" s="11"/>
      <c r="AD19" s="11"/>
      <c r="AE19" s="17"/>
      <c r="AF19" s="17"/>
      <c r="AG19" s="31"/>
    </row>
    <row r="20" spans="1:33" ht="22.5" customHeight="1">
      <c r="A20" s="239" t="s">
        <v>16</v>
      </c>
      <c r="B20" s="21" t="s">
        <v>41</v>
      </c>
      <c r="C20" s="71" t="s">
        <v>40</v>
      </c>
      <c r="D20" s="392" t="str">
        <f>LEFT(B21,3)</f>
        <v>ベルチ</v>
      </c>
      <c r="E20" s="393"/>
      <c r="F20" s="393"/>
      <c r="G20" s="394"/>
      <c r="H20" s="395" t="str">
        <f>LEFT(B22,3)</f>
        <v>石田　</v>
      </c>
      <c r="I20" s="393"/>
      <c r="J20" s="393"/>
      <c r="K20" s="394"/>
      <c r="L20" s="395" t="str">
        <f>LEFT(B23,3)</f>
        <v>山本　</v>
      </c>
      <c r="M20" s="393"/>
      <c r="N20" s="393"/>
      <c r="O20" s="394"/>
      <c r="P20" s="433" t="s">
        <v>46</v>
      </c>
      <c r="Q20" s="434"/>
      <c r="R20" s="433" t="s">
        <v>1</v>
      </c>
      <c r="S20" s="434"/>
      <c r="T20" s="433" t="s">
        <v>47</v>
      </c>
      <c r="U20" s="434"/>
      <c r="V20" s="12"/>
      <c r="W20" s="12"/>
      <c r="X20" s="12"/>
      <c r="Y20" s="12"/>
      <c r="Z20" s="12"/>
      <c r="AA20" s="70"/>
      <c r="AB20" s="10"/>
      <c r="AC20" s="10"/>
      <c r="AD20" s="10"/>
      <c r="AE20" s="10"/>
      <c r="AF20" s="7"/>
      <c r="AG20" s="31"/>
    </row>
    <row r="21" spans="1:33" ht="22.5" customHeight="1">
      <c r="A21" s="329">
        <v>11</v>
      </c>
      <c r="B21" s="2" t="str">
        <f>IF(A21="","",VLOOKUP(A21,データ!$B$56:$D$86,2,FALSE))</f>
        <v>ベルチャー　柊瑛</v>
      </c>
      <c r="C21" s="57" t="str">
        <f>IF(A21="","",VLOOKUP(A21,データ!$B$56:$D$86,3,FALSE))</f>
        <v>イワキリＪｒ</v>
      </c>
      <c r="D21" s="453"/>
      <c r="E21" s="471"/>
      <c r="F21" s="471"/>
      <c r="G21" s="472"/>
      <c r="H21" s="25" t="str">
        <f>IF(I21="","",IF(I21&gt;J21,"○","●"))</f>
        <v>○</v>
      </c>
      <c r="I21" s="48">
        <v>6</v>
      </c>
      <c r="J21" s="49">
        <v>0</v>
      </c>
      <c r="K21" s="49"/>
      <c r="L21" s="25" t="str">
        <f>IF(M21="","",IF(M21&gt;N21,"○","●"))</f>
        <v>○</v>
      </c>
      <c r="M21" s="48">
        <v>6</v>
      </c>
      <c r="N21" s="49">
        <v>0</v>
      </c>
      <c r="O21" s="49"/>
      <c r="P21" s="22">
        <f>IF(H21="","",COUNTIF(D21:O21,"○"))</f>
        <v>2</v>
      </c>
      <c r="Q21" s="20">
        <f>IF(H21="","",COUNTIF(D21:O21,"●"))</f>
        <v>0</v>
      </c>
      <c r="R21" s="451">
        <f>IF(I21="","",(I21+M21)/(I21+J21+M21+N21)+P21)</f>
        <v>3</v>
      </c>
      <c r="S21" s="452"/>
      <c r="T21" s="459">
        <f>IF(R21="","",RANK(R21,R21:S23))</f>
        <v>1</v>
      </c>
      <c r="U21" s="460"/>
      <c r="V21" s="41"/>
      <c r="W21" s="41"/>
      <c r="X21" s="41"/>
      <c r="Y21" s="41"/>
      <c r="Z21" s="4">
        <v>11</v>
      </c>
      <c r="AA21" s="55" t="s">
        <v>513</v>
      </c>
      <c r="AB21" s="256"/>
      <c r="AC21" s="10"/>
      <c r="AD21" s="10"/>
      <c r="AE21" s="12"/>
      <c r="AF21" s="30"/>
      <c r="AG21" s="31"/>
    </row>
    <row r="22" spans="1:33" ht="22.5" customHeight="1">
      <c r="A22" s="329">
        <v>12</v>
      </c>
      <c r="B22" s="2" t="str">
        <f>IF(A22="","",VLOOKUP(A22,データ!$B$56:$D$86,2,FALSE))</f>
        <v>石田　充</v>
      </c>
      <c r="C22" s="57" t="str">
        <f>IF(A22="","",VLOOKUP(A22,データ!$B$56:$D$86,3,FALSE))</f>
        <v>日南TCジュニア</v>
      </c>
      <c r="D22" s="26" t="str">
        <f>IF(H21="","",IF(H21="○","●","○"))</f>
        <v>●</v>
      </c>
      <c r="E22" s="22">
        <f>IF(J21="","",J21)</f>
        <v>0</v>
      </c>
      <c r="F22" s="20">
        <f>IF(I21="","",I21)</f>
        <v>6</v>
      </c>
      <c r="G22" s="56">
        <f>IF(K21="","",K21)</f>
      </c>
      <c r="H22" s="420"/>
      <c r="I22" s="421"/>
      <c r="J22" s="421"/>
      <c r="K22" s="422"/>
      <c r="L22" s="27" t="str">
        <f>IF(M22="","",IF(M22&gt;N22,"○","●"))</f>
        <v>●</v>
      </c>
      <c r="M22" s="15">
        <v>2</v>
      </c>
      <c r="N22" s="44">
        <v>6</v>
      </c>
      <c r="O22" s="44"/>
      <c r="P22" s="22">
        <f>IF(D22="","",COUNTIF(D22:O22,"○"))</f>
        <v>0</v>
      </c>
      <c r="Q22" s="20">
        <f>IF(D22="","",COUNTIF(D22:O22,"●"))</f>
        <v>2</v>
      </c>
      <c r="R22" s="451">
        <f>IF(E22="","",(E22+M22)/(E22+F22+M22+N22)+P22)</f>
        <v>0.14285714285714285</v>
      </c>
      <c r="S22" s="452"/>
      <c r="T22" s="459">
        <f>IF(R22="","",RANK(R22,R21:S23))</f>
        <v>3</v>
      </c>
      <c r="U22" s="460"/>
      <c r="V22" s="10"/>
      <c r="W22" s="54"/>
      <c r="X22" s="54"/>
      <c r="Y22" s="54"/>
      <c r="Z22" s="157"/>
      <c r="AA22" s="158"/>
      <c r="AB22" s="10"/>
      <c r="AC22" s="10"/>
      <c r="AD22" s="10"/>
      <c r="AE22" s="12"/>
      <c r="AF22" s="30"/>
      <c r="AG22" s="31"/>
    </row>
    <row r="23" spans="1:33" ht="22.5" customHeight="1">
      <c r="A23" s="80">
        <v>13</v>
      </c>
      <c r="B23" s="89" t="str">
        <f>IF(A23="","",VLOOKUP(A23,データ!$B$56:$D$86,2,FALSE))</f>
        <v>山本　涼輔</v>
      </c>
      <c r="C23" s="57" t="str">
        <f>IF(A23="","",VLOOKUP(A23,データ!$B$56:$D$86,3,FALSE))</f>
        <v>シーガイアＪｒ.</v>
      </c>
      <c r="D23" s="26" t="str">
        <f>IF(L21="","",IF(L21="○","●","○"))</f>
        <v>●</v>
      </c>
      <c r="E23" s="22">
        <f>IF(N21="","",N21)</f>
        <v>0</v>
      </c>
      <c r="F23" s="20">
        <f>IF(M21="","",M21)</f>
        <v>6</v>
      </c>
      <c r="G23" s="56">
        <f>IF(O21="","",O21)</f>
      </c>
      <c r="H23" s="28" t="str">
        <f>IF(L22="","",IF(L22="○","●","○"))</f>
        <v>○</v>
      </c>
      <c r="I23" s="22">
        <f>IF(N22="","",N22)</f>
        <v>6</v>
      </c>
      <c r="J23" s="20">
        <f>IF(M22="","",M22)</f>
        <v>2</v>
      </c>
      <c r="K23" s="56">
        <f>IF(O22="","",O22)</f>
      </c>
      <c r="L23" s="420"/>
      <c r="M23" s="421"/>
      <c r="N23" s="421"/>
      <c r="O23" s="422"/>
      <c r="P23" s="22">
        <f>IF(D23="","",COUNTIF(D23:O23,"○"))</f>
        <v>1</v>
      </c>
      <c r="Q23" s="20">
        <f>IF(D23="","",COUNTIF(D23:O23,"●"))</f>
        <v>1</v>
      </c>
      <c r="R23" s="451">
        <f>IF(E23="","",(E23+I23)/(E23+F23+I23+J23)+P23)</f>
        <v>1.4285714285714286</v>
      </c>
      <c r="S23" s="452"/>
      <c r="T23" s="459">
        <f>IF(R23="","",RANK(R23,R21:S23))</f>
        <v>2</v>
      </c>
      <c r="U23" s="460"/>
      <c r="V23" s="10"/>
      <c r="W23" s="10"/>
      <c r="X23" s="10"/>
      <c r="Y23" s="10"/>
      <c r="Z23" s="5"/>
      <c r="AA23" s="5"/>
      <c r="AB23" s="256"/>
      <c r="AC23" s="10"/>
      <c r="AD23" s="10"/>
      <c r="AE23" s="10"/>
      <c r="AF23" s="31"/>
      <c r="AG23" s="31"/>
    </row>
    <row r="24" spans="1:33" ht="11.25" customHeight="1">
      <c r="A24" s="18"/>
      <c r="B24" s="5"/>
      <c r="C24" s="5"/>
      <c r="D24" s="12"/>
      <c r="E24" s="12"/>
      <c r="F24" s="12"/>
      <c r="G24" s="12"/>
      <c r="H24" s="12"/>
      <c r="I24" s="12"/>
      <c r="J24" s="17"/>
      <c r="K24" s="17"/>
      <c r="L24" s="17"/>
      <c r="M24" s="445"/>
      <c r="N24" s="445"/>
      <c r="O24" s="445"/>
      <c r="P24" s="445"/>
      <c r="Q24" s="445"/>
      <c r="R24" s="461"/>
      <c r="S24" s="461"/>
      <c r="T24" s="461"/>
      <c r="U24" s="461"/>
      <c r="V24" s="12"/>
      <c r="W24" s="12"/>
      <c r="X24" s="12"/>
      <c r="Y24" s="12"/>
      <c r="Z24" s="12"/>
      <c r="AA24" s="5"/>
      <c r="AB24" s="256"/>
      <c r="AC24" s="10"/>
      <c r="AD24" s="10"/>
      <c r="AE24" s="10"/>
      <c r="AF24" s="7"/>
      <c r="AG24" s="31"/>
    </row>
    <row r="25" spans="1:33" ht="22.5" customHeight="1">
      <c r="A25" s="29" t="s">
        <v>393</v>
      </c>
      <c r="B25" s="18"/>
      <c r="C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86"/>
      <c r="AC25" s="86"/>
      <c r="AD25" s="86"/>
      <c r="AF25" s="7"/>
      <c r="AG25" s="31"/>
    </row>
    <row r="26" spans="1:33" ht="22.5" customHeight="1">
      <c r="A26" s="129" t="s">
        <v>420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86"/>
      <c r="AC26" s="86"/>
      <c r="AD26" s="86"/>
      <c r="AF26" s="7"/>
      <c r="AG26" s="31"/>
    </row>
    <row r="27" spans="1:33" ht="22.5" customHeight="1">
      <c r="A27" s="239" t="s">
        <v>17</v>
      </c>
      <c r="B27" s="21" t="s">
        <v>41</v>
      </c>
      <c r="C27" s="71" t="s">
        <v>40</v>
      </c>
      <c r="D27" s="344" t="str">
        <f>LEFT(B28,3)</f>
        <v>井口　</v>
      </c>
      <c r="E27" s="394"/>
      <c r="F27" s="394"/>
      <c r="G27" s="326"/>
      <c r="H27" s="394" t="str">
        <f>LEFT(B29,3)</f>
        <v>大野　</v>
      </c>
      <c r="I27" s="394"/>
      <c r="J27" s="394"/>
      <c r="K27" s="326"/>
      <c r="L27" s="326" t="str">
        <f>LEFT(B30,3)</f>
        <v>井上　</v>
      </c>
      <c r="M27" s="326"/>
      <c r="N27" s="326"/>
      <c r="O27" s="326"/>
      <c r="P27" s="396" t="str">
        <f>LEFT(B31,3)</f>
        <v>黒木　</v>
      </c>
      <c r="Q27" s="423"/>
      <c r="R27" s="423"/>
      <c r="S27" s="341"/>
      <c r="T27" s="271" t="s">
        <v>46</v>
      </c>
      <c r="U27" s="271"/>
      <c r="V27" s="433" t="s">
        <v>1</v>
      </c>
      <c r="W27" s="434"/>
      <c r="X27" s="271" t="s">
        <v>47</v>
      </c>
      <c r="Y27" s="271"/>
      <c r="Z27" s="12"/>
      <c r="AA27" s="12"/>
      <c r="AB27" s="10"/>
      <c r="AC27" s="10"/>
      <c r="AD27" s="10"/>
      <c r="AE27" s="10"/>
      <c r="AF27" s="7"/>
      <c r="AG27" s="31"/>
    </row>
    <row r="28" spans="1:33" ht="22.5" customHeight="1">
      <c r="A28" s="240">
        <v>14</v>
      </c>
      <c r="B28" s="2" t="str">
        <f>IF(A28="","",VLOOKUP(A28,データ!$B$56:$D$86,2,FALSE))</f>
        <v>井口　拓海</v>
      </c>
      <c r="C28" s="57" t="str">
        <f>IF(A28="","",VLOOKUP(A28,データ!$B$56:$D$86,3,FALSE))</f>
        <v>シーガイアＪｒ.</v>
      </c>
      <c r="D28" s="427"/>
      <c r="E28" s="428"/>
      <c r="F28" s="428"/>
      <c r="G28" s="429"/>
      <c r="H28" s="42" t="str">
        <f>IF(I28="","",IF(I28&gt;J28,"○","●"))</f>
        <v>○</v>
      </c>
      <c r="I28" s="48">
        <v>6</v>
      </c>
      <c r="J28" s="49">
        <v>2</v>
      </c>
      <c r="K28" s="42"/>
      <c r="L28" s="424" t="s">
        <v>466</v>
      </c>
      <c r="M28" s="425"/>
      <c r="N28" s="425"/>
      <c r="O28" s="426"/>
      <c r="P28" s="42" t="str">
        <f>IF(Q28="","",IF(Q28&gt;R28,"○","●"))</f>
        <v>○</v>
      </c>
      <c r="Q28" s="48">
        <v>6</v>
      </c>
      <c r="R28" s="49">
        <v>2</v>
      </c>
      <c r="S28" s="42"/>
      <c r="T28" s="48">
        <f>IF(H28="","",COUNTIF(D28:S28,"○"))</f>
        <v>2</v>
      </c>
      <c r="U28" s="49">
        <f>IF(H28="","",COUNTIF(D28:S28,"●"))</f>
        <v>0</v>
      </c>
      <c r="V28" s="435">
        <f>IF(I28="","",(I28+M28+Q28)/(I28+J28+M28+N28+Q28+R28)+T28)</f>
        <v>2.75</v>
      </c>
      <c r="W28" s="436"/>
      <c r="X28" s="437">
        <f>IF(V28="","",RANK(V28,V28:W31))</f>
        <v>2</v>
      </c>
      <c r="Y28" s="438"/>
      <c r="Z28" s="4">
        <v>16</v>
      </c>
      <c r="AA28" s="4" t="s">
        <v>514</v>
      </c>
      <c r="AB28" s="256"/>
      <c r="AC28" s="130"/>
      <c r="AD28" s="10"/>
      <c r="AE28" s="12"/>
      <c r="AF28" s="7"/>
      <c r="AG28" s="31"/>
    </row>
    <row r="29" spans="1:33" ht="22.5" customHeight="1">
      <c r="A29" s="240">
        <v>15</v>
      </c>
      <c r="B29" s="2" t="str">
        <f>IF(A29="","",VLOOKUP(A29,データ!$B$56:$D$86,2,FALSE))</f>
        <v>大野　智也</v>
      </c>
      <c r="C29" s="57" t="str">
        <f>IF(A29="","",VLOOKUP(A29,データ!$B$56:$D$86,3,FALSE))</f>
        <v>リザーブＪｒ</v>
      </c>
      <c r="D29" s="47" t="str">
        <f>IF(H28="","",IF(H28="○","●","○"))</f>
        <v>●</v>
      </c>
      <c r="E29" s="48">
        <f>IF(J28="","",J28)</f>
        <v>2</v>
      </c>
      <c r="F29" s="49">
        <f>IF(I28="","",I28)</f>
        <v>6</v>
      </c>
      <c r="G29" s="42">
        <f>IF(K28="","",K28)</f>
      </c>
      <c r="H29" s="420"/>
      <c r="I29" s="421"/>
      <c r="J29" s="421"/>
      <c r="K29" s="422"/>
      <c r="L29" s="42" t="str">
        <f>IF(M29="","",IF(M29&gt;N29,"○","●"))</f>
        <v>●</v>
      </c>
      <c r="M29" s="48">
        <v>1</v>
      </c>
      <c r="N29" s="49">
        <v>6</v>
      </c>
      <c r="O29" s="42"/>
      <c r="P29" s="424" t="s">
        <v>466</v>
      </c>
      <c r="Q29" s="425"/>
      <c r="R29" s="425"/>
      <c r="S29" s="426"/>
      <c r="T29" s="48">
        <f>IF(D29="","",COUNTIF(D29:S29,"○"))</f>
        <v>0</v>
      </c>
      <c r="U29" s="49">
        <f>IF(D29="","",COUNTIF(D29:S29,"●"))</f>
        <v>2</v>
      </c>
      <c r="V29" s="439">
        <f>IF(E29="","",(E29+M29+Q29)/(E29+F29+M29+N29+Q29+R29)+T29)</f>
        <v>0.2</v>
      </c>
      <c r="W29" s="440"/>
      <c r="X29" s="433">
        <f>IF(V29="","",RANK(V29,V28:W31))</f>
        <v>3</v>
      </c>
      <c r="Y29" s="434"/>
      <c r="Z29" s="5"/>
      <c r="AA29" s="88"/>
      <c r="AB29" s="256"/>
      <c r="AC29" s="130"/>
      <c r="AD29" s="10"/>
      <c r="AE29" s="10"/>
      <c r="AF29" s="7"/>
      <c r="AG29" s="31"/>
    </row>
    <row r="30" spans="1:33" ht="22.5" customHeight="1">
      <c r="A30" s="240">
        <v>16</v>
      </c>
      <c r="B30" s="2" t="str">
        <f>IF(A30="","",VLOOKUP(A30,データ!$B$56:$D$86,2,FALSE))</f>
        <v>井上　竜一</v>
      </c>
      <c r="C30" s="212" t="str">
        <f>IF(A30="","",VLOOKUP(A30,データ!$B$56:$D$86,3,FALSE))</f>
        <v>飛江田Ｊｒ</v>
      </c>
      <c r="D30" s="441" t="s">
        <v>466</v>
      </c>
      <c r="E30" s="425"/>
      <c r="F30" s="425"/>
      <c r="G30" s="426"/>
      <c r="H30" s="43" t="str">
        <f>IF(L29="","",IF(L29="○","●","○"))</f>
        <v>○</v>
      </c>
      <c r="I30" s="15">
        <f>IF(N29="","",N29)</f>
        <v>6</v>
      </c>
      <c r="J30" s="44">
        <f>IF(M29="","",M29)</f>
        <v>1</v>
      </c>
      <c r="K30" s="42">
        <f>IF(O29="","",O29)</f>
      </c>
      <c r="L30" s="420"/>
      <c r="M30" s="421"/>
      <c r="N30" s="421"/>
      <c r="O30" s="422"/>
      <c r="P30" s="42" t="str">
        <f>IF(Q30="","",IF(Q30&gt;R30,"○","●"))</f>
        <v>○</v>
      </c>
      <c r="Q30" s="48">
        <v>6</v>
      </c>
      <c r="R30" s="49">
        <v>1</v>
      </c>
      <c r="S30" s="42"/>
      <c r="T30" s="48">
        <f>IF(H30="","",COUNTIF(H30:S30,"○"))</f>
        <v>2</v>
      </c>
      <c r="U30" s="49">
        <f>IF(H30="","",COUNTIF(H30:S30,"●"))</f>
        <v>0</v>
      </c>
      <c r="V30" s="439">
        <f>IF(H30="","",(E30+I30+Q30)/(E30+F30+I30+J30+Q30+R30)+T30)</f>
        <v>2.857142857142857</v>
      </c>
      <c r="W30" s="440"/>
      <c r="X30" s="433">
        <f>IF(V30="","",RANK(V30,V28:W31))</f>
        <v>1</v>
      </c>
      <c r="Y30" s="434"/>
      <c r="Z30" s="5"/>
      <c r="AA30" s="156"/>
      <c r="AB30" s="256"/>
      <c r="AC30" s="130"/>
      <c r="AD30" s="10"/>
      <c r="AE30" s="10"/>
      <c r="AF30" s="7"/>
      <c r="AG30" s="31"/>
    </row>
    <row r="31" spans="1:33" ht="22.5" customHeight="1">
      <c r="A31" s="80">
        <v>17</v>
      </c>
      <c r="B31" s="89" t="str">
        <f>IF(A31="","",VLOOKUP(A31,データ!$B$56:$D$86,2,FALSE))</f>
        <v>黒木　裕太</v>
      </c>
      <c r="C31" s="57" t="str">
        <f>IF(A31="","",VLOOKUP(A31,データ!$B$56:$D$86,3,FALSE))</f>
        <v>新富Ｊｒ</v>
      </c>
      <c r="D31" s="53" t="str">
        <f>IF(P28="","",IF(P28="○","●","○"))</f>
        <v>●</v>
      </c>
      <c r="E31" s="50">
        <f>IF(R28="","",R28)</f>
        <v>2</v>
      </c>
      <c r="F31" s="52">
        <f>IF(Q28="","",Q28)</f>
        <v>6</v>
      </c>
      <c r="G31" s="51">
        <f>IF(S28="","",S28)</f>
      </c>
      <c r="H31" s="424" t="s">
        <v>466</v>
      </c>
      <c r="I31" s="425"/>
      <c r="J31" s="425"/>
      <c r="K31" s="426"/>
      <c r="L31" s="43" t="str">
        <f>IF(P30="","",IF(P30="○","●","○"))</f>
        <v>●</v>
      </c>
      <c r="M31" s="15">
        <f>IF(R30="","",R30)</f>
        <v>1</v>
      </c>
      <c r="N31" s="44">
        <f>IF(Q30="","",Q30)</f>
        <v>6</v>
      </c>
      <c r="O31" s="43">
        <f>IF(S30="","",S30)</f>
      </c>
      <c r="P31" s="420"/>
      <c r="Q31" s="421"/>
      <c r="R31" s="421"/>
      <c r="S31" s="422"/>
      <c r="T31" s="15">
        <f>IF(D31="","",COUNTIF(D31:S31,"○"))</f>
        <v>0</v>
      </c>
      <c r="U31" s="44">
        <f>IF(D31="","",COUNTIF(D31:S31,"●"))</f>
        <v>2</v>
      </c>
      <c r="V31" s="439">
        <f>IF(E31="","",(E31+I31+M31)/(E31+F31+I31+J31+M31+N31)+T31)</f>
        <v>0.2</v>
      </c>
      <c r="W31" s="440"/>
      <c r="X31" s="433">
        <f>IF(V31="","",RANK(V31,V28:W31))</f>
        <v>3</v>
      </c>
      <c r="Y31" s="434"/>
      <c r="Z31" s="5"/>
      <c r="AA31" s="156"/>
      <c r="AB31" s="274" t="s">
        <v>577</v>
      </c>
      <c r="AC31" s="130"/>
      <c r="AD31" s="10"/>
      <c r="AE31" s="10"/>
      <c r="AF31" s="7"/>
      <c r="AG31" s="31"/>
    </row>
    <row r="32" spans="1:33" ht="22.5" customHeight="1">
      <c r="A32" s="241"/>
      <c r="B32" s="12"/>
      <c r="C32" s="12"/>
      <c r="D32" s="12"/>
      <c r="E32" s="12"/>
      <c r="F32" s="12"/>
      <c r="G32" s="12"/>
      <c r="H32" s="12"/>
      <c r="I32" s="17"/>
      <c r="J32" s="17"/>
      <c r="K32" s="17"/>
      <c r="L32" s="17"/>
      <c r="M32" s="445"/>
      <c r="N32" s="448"/>
      <c r="O32" s="448"/>
      <c r="P32" s="448"/>
      <c r="Q32" s="448"/>
      <c r="R32" s="449"/>
      <c r="S32" s="448"/>
      <c r="T32" s="448"/>
      <c r="U32" s="448"/>
      <c r="V32" s="12"/>
      <c r="W32" s="12"/>
      <c r="X32" s="12"/>
      <c r="Y32" s="12"/>
      <c r="Z32" s="17"/>
      <c r="AA32" s="159"/>
      <c r="AB32" s="11">
        <v>60</v>
      </c>
      <c r="AC32" s="231"/>
      <c r="AD32" s="11"/>
      <c r="AE32" s="17"/>
      <c r="AF32" s="7"/>
      <c r="AG32" s="31"/>
    </row>
    <row r="33" spans="1:33" ht="22.5" customHeight="1">
      <c r="A33" s="239" t="s">
        <v>18</v>
      </c>
      <c r="B33" s="21" t="s">
        <v>41</v>
      </c>
      <c r="C33" s="71" t="s">
        <v>40</v>
      </c>
      <c r="D33" s="344" t="str">
        <f>LEFT(B34,3)</f>
        <v>ベルチ</v>
      </c>
      <c r="E33" s="394"/>
      <c r="F33" s="394"/>
      <c r="G33" s="326"/>
      <c r="H33" s="394" t="str">
        <f>LEFT(B35,3)</f>
        <v>渡邊　</v>
      </c>
      <c r="I33" s="394"/>
      <c r="J33" s="394"/>
      <c r="K33" s="326"/>
      <c r="L33" s="326" t="str">
        <f>LEFT(B36,3)</f>
        <v>本田　</v>
      </c>
      <c r="M33" s="326"/>
      <c r="N33" s="326"/>
      <c r="O33" s="326"/>
      <c r="P33" s="271" t="s">
        <v>46</v>
      </c>
      <c r="Q33" s="271"/>
      <c r="R33" s="433" t="s">
        <v>1</v>
      </c>
      <c r="S33" s="434"/>
      <c r="T33" s="271" t="s">
        <v>47</v>
      </c>
      <c r="U33" s="271"/>
      <c r="V33" s="12"/>
      <c r="W33" s="12"/>
      <c r="X33" s="12"/>
      <c r="Y33" s="12"/>
      <c r="Z33" s="12"/>
      <c r="AA33" s="70"/>
      <c r="AB33" s="10"/>
      <c r="AC33" s="286"/>
      <c r="AD33" s="10"/>
      <c r="AE33" s="10"/>
      <c r="AF33" s="7"/>
      <c r="AG33" s="31"/>
    </row>
    <row r="34" spans="1:33" ht="22.5" customHeight="1">
      <c r="A34" s="240">
        <v>18</v>
      </c>
      <c r="B34" s="2" t="str">
        <f>IF(A34="","",VLOOKUP(A34,データ!$B$56:$D$86,2,FALSE))</f>
        <v>ベルチャー　伶我</v>
      </c>
      <c r="C34" s="57" t="str">
        <f>IF(A34="","",VLOOKUP(A34,データ!$B$56:$D$86,3,FALSE))</f>
        <v>イワキリＪｒ</v>
      </c>
      <c r="D34" s="453"/>
      <c r="E34" s="421"/>
      <c r="F34" s="421"/>
      <c r="G34" s="422"/>
      <c r="H34" s="25" t="str">
        <f>IF(I34="","",IF(I34&gt;J34,"○","●"))</f>
        <v>○</v>
      </c>
      <c r="I34" s="48">
        <v>6</v>
      </c>
      <c r="J34" s="49">
        <v>3</v>
      </c>
      <c r="K34" s="49"/>
      <c r="L34" s="25" t="str">
        <f>IF(M34="","",IF(M34&gt;N34,"○","●"))</f>
        <v>●</v>
      </c>
      <c r="M34" s="48">
        <v>4</v>
      </c>
      <c r="N34" s="49">
        <v>6</v>
      </c>
      <c r="O34" s="49"/>
      <c r="P34" s="22">
        <f>IF(H34="","",COUNTIF(D34:O34,"○"))</f>
        <v>1</v>
      </c>
      <c r="Q34" s="20">
        <f>IF(H34="","",COUNTIF(D34:O34,"●"))</f>
        <v>1</v>
      </c>
      <c r="R34" s="451">
        <f>IF(I34="","",(I34+M34)/(I34+J34+M34+N34)+P34)</f>
        <v>1.526315789473684</v>
      </c>
      <c r="S34" s="452"/>
      <c r="T34" s="450">
        <f>IF(R34="","",RANK(R34,R34:S36))</f>
        <v>2</v>
      </c>
      <c r="U34" s="450"/>
      <c r="V34" s="10"/>
      <c r="W34" s="10"/>
      <c r="X34" s="41"/>
      <c r="Y34" s="41"/>
      <c r="Z34" s="4">
        <v>20</v>
      </c>
      <c r="AA34" s="55" t="s">
        <v>515</v>
      </c>
      <c r="AB34" s="256"/>
      <c r="AC34" s="286"/>
      <c r="AD34" s="10"/>
      <c r="AE34" s="12"/>
      <c r="AF34" s="7"/>
      <c r="AG34" s="31"/>
    </row>
    <row r="35" spans="1:33" ht="22.5" customHeight="1">
      <c r="A35" s="240">
        <v>19</v>
      </c>
      <c r="B35" s="2" t="str">
        <f>IF(A35="","",VLOOKUP(A35,データ!$B$56:$D$86,2,FALSE))</f>
        <v>渡邊　直通</v>
      </c>
      <c r="C35" s="57" t="str">
        <f>IF(A35="","",VLOOKUP(A35,データ!$B$56:$D$86,3,FALSE))</f>
        <v>清武Jr</v>
      </c>
      <c r="D35" s="26" t="str">
        <f>IF(H34="","",IF(H34="○","●","○"))</f>
        <v>●</v>
      </c>
      <c r="E35" s="22">
        <f>IF(J34="","",J34)</f>
        <v>3</v>
      </c>
      <c r="F35" s="20">
        <f>IF(I34="","",I34)</f>
        <v>6</v>
      </c>
      <c r="G35" s="56">
        <f>IF(K34="","",K34)</f>
      </c>
      <c r="H35" s="420"/>
      <c r="I35" s="421"/>
      <c r="J35" s="421"/>
      <c r="K35" s="422"/>
      <c r="L35" s="27" t="str">
        <f>IF(M35="","",IF(M35&gt;N35,"○","●"))</f>
        <v>●</v>
      </c>
      <c r="M35" s="15">
        <v>2</v>
      </c>
      <c r="N35" s="44">
        <v>6</v>
      </c>
      <c r="O35" s="44"/>
      <c r="P35" s="22">
        <f>IF(D35="","",COUNTIF(D35:O35,"○"))</f>
        <v>0</v>
      </c>
      <c r="Q35" s="20">
        <f>IF(D35="","",COUNTIF(D35:O35,"●"))</f>
        <v>2</v>
      </c>
      <c r="R35" s="451">
        <f>IF(E35="","",(E35+M35)/(E35+F35+M35+N35)+P35)</f>
        <v>0.29411764705882354</v>
      </c>
      <c r="S35" s="452"/>
      <c r="T35" s="450">
        <f>IF(R35="","",RANK(R35,R34:S36))</f>
        <v>3</v>
      </c>
      <c r="U35" s="450"/>
      <c r="V35" s="54"/>
      <c r="W35" s="54"/>
      <c r="X35" s="10"/>
      <c r="Y35" s="10"/>
      <c r="Z35" s="5"/>
      <c r="AA35" s="5"/>
      <c r="AB35" s="256"/>
      <c r="AC35" s="286"/>
      <c r="AD35" s="10"/>
      <c r="AE35" s="12"/>
      <c r="AF35" s="7"/>
      <c r="AG35" s="31"/>
    </row>
    <row r="36" spans="1:33" ht="22.5" customHeight="1">
      <c r="A36" s="240">
        <v>20</v>
      </c>
      <c r="B36" s="89" t="str">
        <f>IF(A36="","",VLOOKUP(A36,データ!$B$56:$D$86,2,FALSE))</f>
        <v>本田　　優</v>
      </c>
      <c r="C36" s="57" t="str">
        <f>IF(A36="","",VLOOKUP(A36,データ!$B$56:$D$86,3,FALSE))</f>
        <v>ルネサンス</v>
      </c>
      <c r="D36" s="26" t="str">
        <f>IF(L34="","",IF(L34="○","●","○"))</f>
        <v>○</v>
      </c>
      <c r="E36" s="22">
        <f>IF(N34="","",N34)</f>
        <v>6</v>
      </c>
      <c r="F36" s="20">
        <f>IF(M34="","",M34)</f>
        <v>4</v>
      </c>
      <c r="G36" s="56">
        <f>IF(O34="","",O34)</f>
      </c>
      <c r="H36" s="28" t="str">
        <f>IF(L35="","",IF(L35="○","●","○"))</f>
        <v>○</v>
      </c>
      <c r="I36" s="22">
        <f>IF(N35="","",N35)</f>
        <v>6</v>
      </c>
      <c r="J36" s="20">
        <f>IF(M35="","",M35)</f>
        <v>2</v>
      </c>
      <c r="K36" s="56">
        <f>IF(O35="","",O35)</f>
      </c>
      <c r="L36" s="420"/>
      <c r="M36" s="421"/>
      <c r="N36" s="421"/>
      <c r="O36" s="422"/>
      <c r="P36" s="22">
        <f>IF(D36="","",COUNTIF(D36:O36,"○"))</f>
        <v>2</v>
      </c>
      <c r="Q36" s="20">
        <f>IF(D36="","",COUNTIF(D36:O36,"●"))</f>
        <v>0</v>
      </c>
      <c r="R36" s="451">
        <f>IF(E36="","",(E36+I36)/(E36+F36+I36+J36)+P36)</f>
        <v>2.6666666666666665</v>
      </c>
      <c r="S36" s="452"/>
      <c r="T36" s="450">
        <f>IF(R36="","",RANK(R36,R34:S36))</f>
        <v>1</v>
      </c>
      <c r="U36" s="450"/>
      <c r="V36" s="10"/>
      <c r="W36" s="10"/>
      <c r="X36" s="10"/>
      <c r="Y36" s="10"/>
      <c r="Z36" s="5"/>
      <c r="AA36" s="5"/>
      <c r="AB36" s="256"/>
      <c r="AC36" s="287" t="s">
        <v>577</v>
      </c>
      <c r="AD36" s="10"/>
      <c r="AE36" s="10"/>
      <c r="AF36" s="7"/>
      <c r="AG36" s="31"/>
    </row>
    <row r="37" spans="1:33" ht="22.5" customHeight="1">
      <c r="A37" s="249" t="s">
        <v>488</v>
      </c>
      <c r="B37" s="5"/>
      <c r="C37" s="5"/>
      <c r="D37" s="12"/>
      <c r="E37" s="12"/>
      <c r="F37" s="12"/>
      <c r="G37" s="12"/>
      <c r="H37" s="12"/>
      <c r="I37" s="17"/>
      <c r="J37" s="17"/>
      <c r="K37" s="17"/>
      <c r="L37" s="17"/>
      <c r="M37" s="445"/>
      <c r="N37" s="448"/>
      <c r="O37" s="448"/>
      <c r="P37" s="448"/>
      <c r="Q37" s="448"/>
      <c r="R37" s="449"/>
      <c r="S37" s="448"/>
      <c r="T37" s="448"/>
      <c r="U37" s="448"/>
      <c r="V37" s="12"/>
      <c r="W37" s="12"/>
      <c r="X37" s="12"/>
      <c r="Y37" s="12"/>
      <c r="Z37" s="12"/>
      <c r="AA37" s="12"/>
      <c r="AB37" s="10"/>
      <c r="AC37" s="231">
        <v>75</v>
      </c>
      <c r="AD37" s="11"/>
      <c r="AE37" s="17"/>
      <c r="AF37" s="7"/>
      <c r="AG37" s="31"/>
    </row>
    <row r="38" spans="1:33" ht="22.5" customHeight="1">
      <c r="A38" s="239"/>
      <c r="B38" s="21" t="s">
        <v>41</v>
      </c>
      <c r="C38" s="71" t="s">
        <v>40</v>
      </c>
      <c r="D38" s="344" t="str">
        <f>LEFT(B39,3)</f>
        <v>井口　</v>
      </c>
      <c r="E38" s="394"/>
      <c r="F38" s="394"/>
      <c r="G38" s="326"/>
      <c r="H38" s="394" t="str">
        <f>LEFT(B40,3)</f>
        <v>高垣　</v>
      </c>
      <c r="I38" s="394"/>
      <c r="J38" s="394"/>
      <c r="K38" s="326"/>
      <c r="L38" s="326">
        <f>LEFT(B41,3)</f>
      </c>
      <c r="M38" s="326"/>
      <c r="N38" s="326"/>
      <c r="O38" s="326"/>
      <c r="P38" s="271" t="s">
        <v>46</v>
      </c>
      <c r="Q38" s="271"/>
      <c r="R38" s="433" t="s">
        <v>1</v>
      </c>
      <c r="S38" s="434"/>
      <c r="T38" s="271" t="s">
        <v>47</v>
      </c>
      <c r="U38" s="271"/>
      <c r="V38" s="12"/>
      <c r="W38" s="12"/>
      <c r="X38" s="12"/>
      <c r="Y38" s="12"/>
      <c r="Z38" s="12"/>
      <c r="AA38" s="12"/>
      <c r="AB38" s="10"/>
      <c r="AC38" s="286"/>
      <c r="AD38" s="10"/>
      <c r="AE38" s="10"/>
      <c r="AF38" s="7"/>
      <c r="AG38" s="31"/>
    </row>
    <row r="39" spans="1:33" ht="22.5" customHeight="1">
      <c r="A39" s="240">
        <v>14</v>
      </c>
      <c r="B39" s="2" t="str">
        <f>IF(A39="","",VLOOKUP(A39,データ!$B$56:$D$86,2,FALSE))</f>
        <v>井口　拓海</v>
      </c>
      <c r="C39" s="57" t="str">
        <f>IF(A39="","",VLOOKUP(A39,データ!$B$56:$D$86,3,FALSE))</f>
        <v>シーガイアＪｒ.</v>
      </c>
      <c r="D39" s="453"/>
      <c r="E39" s="421"/>
      <c r="F39" s="421"/>
      <c r="G39" s="422"/>
      <c r="H39" s="25" t="str">
        <f>IF(I39="","",IF(I39&gt;J39,"○","●"))</f>
        <v>●</v>
      </c>
      <c r="I39" s="48">
        <v>4</v>
      </c>
      <c r="J39" s="49">
        <v>6</v>
      </c>
      <c r="K39" s="49"/>
      <c r="L39" s="25">
        <f>IF(M39="","",IF(M39&gt;N39,"○","●"))</f>
      </c>
      <c r="M39" s="48"/>
      <c r="N39" s="49"/>
      <c r="O39" s="49"/>
      <c r="P39" s="22">
        <f>IF(H39="","",COUNTIF(D39:O39,"○"))</f>
        <v>0</v>
      </c>
      <c r="Q39" s="20">
        <f>IF(H39="","",COUNTIF(D39:O39,"●"))</f>
        <v>1</v>
      </c>
      <c r="R39" s="451">
        <f>IF(I39="","",(I39+M39)/(I39+J39+M39+N39)+P39)</f>
        <v>0.4</v>
      </c>
      <c r="S39" s="452"/>
      <c r="T39" s="450">
        <f>IF(R39="","",RANK(R39,R39:S41))</f>
        <v>2</v>
      </c>
      <c r="U39" s="450"/>
      <c r="V39" s="41"/>
      <c r="W39" s="41"/>
      <c r="X39" s="467">
        <v>26</v>
      </c>
      <c r="Y39" s="468"/>
      <c r="Z39" s="280" t="s">
        <v>487</v>
      </c>
      <c r="AA39" s="4" t="s">
        <v>516</v>
      </c>
      <c r="AB39" s="256"/>
      <c r="AC39" s="286"/>
      <c r="AD39" s="10"/>
      <c r="AE39" s="12"/>
      <c r="AF39" s="7"/>
      <c r="AG39" s="31"/>
    </row>
    <row r="40" spans="1:33" ht="22.5" customHeight="1">
      <c r="A40" s="240">
        <v>26</v>
      </c>
      <c r="B40" s="3" t="str">
        <f>IF(A40="","",VLOOKUP(A40,データ!$B$56:$D$86,2,FALSE))</f>
        <v>高垣　遼也</v>
      </c>
      <c r="C40" s="57" t="str">
        <f>IF(A40="","",VLOOKUP(A40,データ!$B$56:$D$86,3,FALSE))</f>
        <v>リザーブJR</v>
      </c>
      <c r="D40" s="26" t="str">
        <f>IF(H39="","",IF(H39="○","●","○"))</f>
        <v>○</v>
      </c>
      <c r="E40" s="22">
        <f>IF(J39="","",J39)</f>
        <v>6</v>
      </c>
      <c r="F40" s="20">
        <f>IF(I39="","",I39)</f>
        <v>4</v>
      </c>
      <c r="G40" s="56">
        <f>IF(K39="","",K39)</f>
      </c>
      <c r="H40" s="420"/>
      <c r="I40" s="421"/>
      <c r="J40" s="421"/>
      <c r="K40" s="422"/>
      <c r="L40" s="27">
        <f>IF(M40="","",IF(M40&gt;N40,"○","●"))</f>
      </c>
      <c r="M40" s="15"/>
      <c r="N40" s="44"/>
      <c r="O40" s="44"/>
      <c r="P40" s="22">
        <f>IF(D40="","",COUNTIF(D40:O40,"○"))</f>
        <v>1</v>
      </c>
      <c r="Q40" s="20">
        <f>IF(D40="","",COUNTIF(D40:O40,"●"))</f>
        <v>0</v>
      </c>
      <c r="R40" s="451">
        <f>IF(E40="","",(E40+M40)/(E40+F40+M40+N40)+P40)</f>
        <v>1.6</v>
      </c>
      <c r="S40" s="452"/>
      <c r="T40" s="450">
        <f>IF(R40="","",RANK(R40,R39:S41))</f>
        <v>1</v>
      </c>
      <c r="U40" s="450"/>
      <c r="V40" s="10"/>
      <c r="W40" s="10"/>
      <c r="X40" s="10"/>
      <c r="Y40" s="10"/>
      <c r="Z40" s="5"/>
      <c r="AA40" s="88"/>
      <c r="AB40" s="256"/>
      <c r="AC40" s="286"/>
      <c r="AD40" s="10"/>
      <c r="AE40" s="12"/>
      <c r="AF40" s="7"/>
      <c r="AG40" s="31"/>
    </row>
    <row r="41" spans="1:33" ht="22.5" customHeight="1">
      <c r="A41" s="330"/>
      <c r="B41" s="273">
        <f>IF(A41="","",VLOOKUP(A41,データ!$B$56:$D$86,2,FALSE))</f>
      </c>
      <c r="C41" s="276">
        <f>IF(A41="","",VLOOKUP(A41,データ!$B$56:$D$86,3,FALSE))</f>
      </c>
      <c r="D41" s="277">
        <f>IF(L39="","",IF(L39="○","●","○"))</f>
      </c>
      <c r="E41" s="278">
        <f>IF(N39="","",N39)</f>
      </c>
      <c r="F41" s="278">
        <f>IF(M39="","",M39)</f>
      </c>
      <c r="G41" s="278">
        <f>IF(O39="","",O39)</f>
      </c>
      <c r="H41" s="277">
        <f>IF(L40="","",IF(L40="○","●","○"))</f>
      </c>
      <c r="I41" s="278">
        <f>IF(N40="","",N40)</f>
      </c>
      <c r="J41" s="278">
        <f>IF(M40="","",M40)</f>
      </c>
      <c r="K41" s="278">
        <f>IF(O40="","",O40)</f>
      </c>
      <c r="L41" s="445"/>
      <c r="M41" s="445"/>
      <c r="N41" s="445"/>
      <c r="O41" s="445"/>
      <c r="P41" s="278">
        <f>IF(D41="","",COUNTIF(D41:O41,"○"))</f>
      </c>
      <c r="Q41" s="278">
        <f>IF(D41="","",COUNTIF(D41:O41,"●"))</f>
      </c>
      <c r="R41" s="465">
        <f>IF(E41="","",(E41+I41)/(E41+F41+I41+J41)+P41)</f>
      </c>
      <c r="S41" s="465"/>
      <c r="T41" s="466">
        <f>IF(R41="","",RANK(R41,R39:S41))</f>
      </c>
      <c r="U41" s="466"/>
      <c r="V41" s="10"/>
      <c r="W41" s="10"/>
      <c r="X41" s="10"/>
      <c r="Y41" s="10"/>
      <c r="Z41" s="5"/>
      <c r="AA41" s="156"/>
      <c r="AB41" s="274" t="s">
        <v>578</v>
      </c>
      <c r="AC41" s="286"/>
      <c r="AD41" s="10"/>
      <c r="AE41" s="10"/>
      <c r="AF41" s="7"/>
      <c r="AG41" s="31"/>
    </row>
    <row r="42" spans="1:33" ht="22.5" customHeight="1">
      <c r="A42" s="239" t="s">
        <v>20</v>
      </c>
      <c r="B42" s="21" t="s">
        <v>41</v>
      </c>
      <c r="C42" s="71" t="s">
        <v>40</v>
      </c>
      <c r="D42" s="344" t="str">
        <f>LEFT(B43,3)</f>
        <v>川崎　</v>
      </c>
      <c r="E42" s="394"/>
      <c r="F42" s="394"/>
      <c r="G42" s="326"/>
      <c r="H42" s="394" t="str">
        <f>LEFT(B44,3)</f>
        <v>道本　</v>
      </c>
      <c r="I42" s="394"/>
      <c r="J42" s="394"/>
      <c r="K42" s="326"/>
      <c r="L42" s="326" t="str">
        <f>LEFT(B45,3)</f>
        <v>高垣　</v>
      </c>
      <c r="M42" s="326"/>
      <c r="N42" s="326"/>
      <c r="O42" s="326"/>
      <c r="P42" s="396" t="str">
        <f>LEFT(B46,3)</f>
        <v>坂口　</v>
      </c>
      <c r="Q42" s="423"/>
      <c r="R42" s="423"/>
      <c r="S42" s="341"/>
      <c r="T42" s="271" t="s">
        <v>46</v>
      </c>
      <c r="U42" s="271"/>
      <c r="V42" s="433" t="s">
        <v>1</v>
      </c>
      <c r="W42" s="434"/>
      <c r="X42" s="271" t="s">
        <v>47</v>
      </c>
      <c r="Y42" s="271"/>
      <c r="Z42" s="5"/>
      <c r="AA42" s="156"/>
      <c r="AB42" s="256">
        <v>64</v>
      </c>
      <c r="AC42" s="11"/>
      <c r="AD42" s="11"/>
      <c r="AE42" s="17"/>
      <c r="AF42" s="7"/>
      <c r="AG42" s="31"/>
    </row>
    <row r="43" spans="1:31" ht="22.5" customHeight="1">
      <c r="A43" s="329">
        <v>24</v>
      </c>
      <c r="B43" s="2" t="str">
        <f>IF(A43="","",VLOOKUP(A43,データ!$B$56:$D$86,2,FALSE))</f>
        <v>川崎　大嗣</v>
      </c>
      <c r="C43" s="57" t="str">
        <f>IF(A43="","",VLOOKUP(A43,データ!$B$56:$D$86,3,FALSE))</f>
        <v>日南TCジュニア</v>
      </c>
      <c r="D43" s="427"/>
      <c r="E43" s="428"/>
      <c r="F43" s="428"/>
      <c r="G43" s="429"/>
      <c r="H43" s="42" t="str">
        <f>IF(I43="","",IF(I43&gt;J43,"○","●"))</f>
        <v>●</v>
      </c>
      <c r="I43" s="48">
        <v>1</v>
      </c>
      <c r="J43" s="49">
        <v>6</v>
      </c>
      <c r="K43" s="42"/>
      <c r="L43" s="424" t="s">
        <v>466</v>
      </c>
      <c r="M43" s="425"/>
      <c r="N43" s="425"/>
      <c r="O43" s="426"/>
      <c r="P43" s="42" t="str">
        <f>IF(Q43="","",IF(Q43&gt;R43,"○","●"))</f>
        <v>●</v>
      </c>
      <c r="Q43" s="48">
        <v>4</v>
      </c>
      <c r="R43" s="49">
        <v>6</v>
      </c>
      <c r="S43" s="42"/>
      <c r="T43" s="48">
        <f>IF(H43="","",COUNTIF(D43:S43,"○"))</f>
        <v>0</v>
      </c>
      <c r="U43" s="49">
        <f>IF(H43="","",COUNTIF(D43:S43,"●"))</f>
        <v>2</v>
      </c>
      <c r="V43" s="435">
        <f>IF(I43="","",(I43+M43+Q43)/(I43+J43+M43+N43+Q43+R43)+T43)</f>
        <v>0.29411764705882354</v>
      </c>
      <c r="W43" s="436"/>
      <c r="X43" s="437">
        <f>IF(V43="","",RANK(V43,V43:W46))</f>
        <v>4</v>
      </c>
      <c r="Y43" s="438"/>
      <c r="Z43" s="12"/>
      <c r="AA43" s="70"/>
      <c r="AB43" s="10"/>
      <c r="AC43" s="10"/>
      <c r="AD43" s="10"/>
      <c r="AE43" s="10"/>
    </row>
    <row r="44" spans="1:31" ht="22.5" customHeight="1">
      <c r="A44" s="329">
        <v>25</v>
      </c>
      <c r="B44" s="2" t="str">
        <f>IF(A44="","",VLOOKUP(A44,データ!$B$56:$D$86,2,FALSE))</f>
        <v>道本　亮平</v>
      </c>
      <c r="C44" s="57" t="str">
        <f>IF(A44="","",VLOOKUP(A44,データ!$B$56:$D$86,3,FALSE))</f>
        <v>シーガイアＪｒ.</v>
      </c>
      <c r="D44" s="47" t="str">
        <f>IF(H43="","",IF(H43="○","●","○"))</f>
        <v>○</v>
      </c>
      <c r="E44" s="48">
        <f>IF(J43="","",J43)</f>
        <v>6</v>
      </c>
      <c r="F44" s="49">
        <f>IF(I43="","",I43)</f>
        <v>1</v>
      </c>
      <c r="G44" s="42">
        <f>IF(K43="","",K43)</f>
      </c>
      <c r="H44" s="420"/>
      <c r="I44" s="421"/>
      <c r="J44" s="421"/>
      <c r="K44" s="422"/>
      <c r="L44" s="42" t="str">
        <f>IF(M44="","",IF(M44&gt;N44,"○","●"))</f>
        <v>○</v>
      </c>
      <c r="M44" s="48">
        <v>6</v>
      </c>
      <c r="N44" s="49">
        <v>4</v>
      </c>
      <c r="O44" s="42"/>
      <c r="P44" s="424" t="s">
        <v>466</v>
      </c>
      <c r="Q44" s="425"/>
      <c r="R44" s="425"/>
      <c r="S44" s="426"/>
      <c r="T44" s="48">
        <f>IF(D44="","",COUNTIF(D44:S44,"○"))</f>
        <v>2</v>
      </c>
      <c r="U44" s="49">
        <f>IF(D44="","",COUNTIF(D44:S44,"●"))</f>
        <v>0</v>
      </c>
      <c r="V44" s="439">
        <f>IF(E44="","",(E44+M44+Q44)/(E44+F44+M44+N44+Q44+R44)+T44)</f>
        <v>2.7058823529411766</v>
      </c>
      <c r="W44" s="440"/>
      <c r="X44" s="433">
        <f>IF(V44="","",RANK(V44,V43:W46))</f>
        <v>1</v>
      </c>
      <c r="Y44" s="434"/>
      <c r="Z44" s="4">
        <v>25</v>
      </c>
      <c r="AA44" s="55" t="s">
        <v>517</v>
      </c>
      <c r="AB44" s="256"/>
      <c r="AC44" s="10"/>
      <c r="AD44" s="10"/>
      <c r="AE44" s="12"/>
    </row>
    <row r="45" spans="1:31" ht="22.5" customHeight="1">
      <c r="A45" s="80">
        <v>26</v>
      </c>
      <c r="B45" s="2" t="str">
        <f>IF(A45="","",VLOOKUP(A45,データ!$B$56:$D$86,2,FALSE))</f>
        <v>高垣　遼也</v>
      </c>
      <c r="C45" s="212" t="str">
        <f>IF(A45="","",VLOOKUP(A45,データ!$B$56:$D$86,3,FALSE))</f>
        <v>リザーブJR</v>
      </c>
      <c r="D45" s="441" t="s">
        <v>466</v>
      </c>
      <c r="E45" s="425"/>
      <c r="F45" s="425"/>
      <c r="G45" s="426"/>
      <c r="H45" s="43" t="str">
        <f>IF(L44="","",IF(L44="○","●","○"))</f>
        <v>●</v>
      </c>
      <c r="I45" s="15">
        <f>IF(N44="","",N44)</f>
        <v>4</v>
      </c>
      <c r="J45" s="44">
        <f>IF(M44="","",M44)</f>
        <v>6</v>
      </c>
      <c r="K45" s="42">
        <f>IF(O44="","",O44)</f>
      </c>
      <c r="L45" s="420"/>
      <c r="M45" s="421"/>
      <c r="N45" s="421"/>
      <c r="O45" s="422"/>
      <c r="P45" s="42" t="str">
        <f>IF(Q45="","",IF(Q45&gt;R45,"○","●"))</f>
        <v>○</v>
      </c>
      <c r="Q45" s="48">
        <v>6</v>
      </c>
      <c r="R45" s="49">
        <v>3</v>
      </c>
      <c r="S45" s="42"/>
      <c r="T45" s="48">
        <f>IF(H45="","",COUNTIF(H45:S45,"○"))</f>
        <v>1</v>
      </c>
      <c r="U45" s="49">
        <f>IF(H45="","",COUNTIF(H45:S45,"●"))</f>
        <v>1</v>
      </c>
      <c r="V45" s="439">
        <f>IF(H45="","",(E45+I45+Q45)/(E45+F45+I45+J45+Q45+R45)+T45)</f>
        <v>1.526315789473684</v>
      </c>
      <c r="W45" s="440"/>
      <c r="X45" s="433">
        <f>IF(V45="","",RANK(V45,V43:W46))</f>
        <v>2</v>
      </c>
      <c r="Y45" s="434"/>
      <c r="Z45" s="157"/>
      <c r="AA45" s="158"/>
      <c r="AB45" s="10"/>
      <c r="AC45" s="10"/>
      <c r="AD45" s="10"/>
      <c r="AE45" s="12"/>
    </row>
    <row r="46" spans="1:31" ht="22.5" customHeight="1">
      <c r="A46" s="491">
        <v>23</v>
      </c>
      <c r="B46" s="89" t="str">
        <f>IF(A46="","",VLOOKUP(A46,データ!$B$56:$D$86,2,FALSE))</f>
        <v>坂口　遼河</v>
      </c>
      <c r="C46" s="212" t="str">
        <f>IF(A46="","",VLOOKUP(A46,データ!$B$56:$D$86,3,FALSE))</f>
        <v>飛江田Ｊｒ</v>
      </c>
      <c r="D46" s="53" t="str">
        <f>IF(P43="","",IF(P43="○","●","○"))</f>
        <v>○</v>
      </c>
      <c r="E46" s="50">
        <f>IF(R43="","",R43)</f>
        <v>6</v>
      </c>
      <c r="F46" s="52">
        <f>IF(Q43="","",Q43)</f>
        <v>4</v>
      </c>
      <c r="G46" s="51">
        <f>IF(S43="","",S43)</f>
      </c>
      <c r="H46" s="424" t="s">
        <v>466</v>
      </c>
      <c r="I46" s="425"/>
      <c r="J46" s="425"/>
      <c r="K46" s="426"/>
      <c r="L46" s="43" t="str">
        <f>IF(P45="","",IF(P45="○","●","○"))</f>
        <v>●</v>
      </c>
      <c r="M46" s="15">
        <f>IF(R45="","",R45)</f>
        <v>3</v>
      </c>
      <c r="N46" s="44">
        <f>IF(Q45="","",Q45)</f>
        <v>6</v>
      </c>
      <c r="O46" s="43">
        <f>IF(S45="","",S45)</f>
      </c>
      <c r="P46" s="420"/>
      <c r="Q46" s="421"/>
      <c r="R46" s="421"/>
      <c r="S46" s="422"/>
      <c r="T46" s="15">
        <f>IF(D46="","",COUNTIF(D46:S46,"○"))</f>
        <v>1</v>
      </c>
      <c r="U46" s="44">
        <f>IF(D46="","",COUNTIF(D46:S46,"●"))</f>
        <v>1</v>
      </c>
      <c r="V46" s="439">
        <f>IF(E46="","",(E46+I46+M46)/(E46+F46+I46+J46+M46+N46)+T46)</f>
        <v>1.4736842105263157</v>
      </c>
      <c r="W46" s="440"/>
      <c r="X46" s="433">
        <f>IF(V46="","",RANK(V46,V43:W46))</f>
        <v>3</v>
      </c>
      <c r="Y46" s="434"/>
      <c r="Z46" s="5"/>
      <c r="AA46" s="5"/>
      <c r="AB46" s="256"/>
      <c r="AC46" s="10"/>
      <c r="AD46" s="10"/>
      <c r="AE46" s="10"/>
    </row>
    <row r="47" spans="1:30" s="18" customFormat="1" ht="17.25" customHeight="1">
      <c r="A47" s="138" t="s">
        <v>404</v>
      </c>
      <c r="AB47" s="86"/>
      <c r="AC47" s="86"/>
      <c r="AD47" s="86"/>
    </row>
    <row r="48" spans="1:30" ht="28.5" customHeight="1">
      <c r="A48" s="29" t="s">
        <v>399</v>
      </c>
      <c r="Z48" s="18"/>
      <c r="AA48" s="18"/>
      <c r="AB48" s="86"/>
      <c r="AC48" s="86"/>
      <c r="AD48" s="86"/>
    </row>
    <row r="49" spans="1:31" ht="19.5" customHeight="1">
      <c r="A49" s="129" t="s">
        <v>420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"/>
      <c r="AA49" s="18"/>
      <c r="AB49" s="86"/>
      <c r="AC49" s="86"/>
      <c r="AD49" s="86"/>
      <c r="AE49" s="61"/>
    </row>
    <row r="50" spans="1:33" ht="23.25" customHeight="1">
      <c r="A50" s="239" t="s">
        <v>13</v>
      </c>
      <c r="B50" s="15" t="s">
        <v>39</v>
      </c>
      <c r="C50" s="71" t="s">
        <v>394</v>
      </c>
      <c r="D50" s="344" t="str">
        <f>LEFT(B51,3)</f>
        <v>橋口　</v>
      </c>
      <c r="E50" s="394"/>
      <c r="F50" s="394"/>
      <c r="G50" s="326"/>
      <c r="H50" s="394" t="str">
        <f>LEFT(B52,3)</f>
        <v>福永　</v>
      </c>
      <c r="I50" s="394"/>
      <c r="J50" s="394"/>
      <c r="K50" s="326"/>
      <c r="L50" s="326" t="str">
        <f>LEFT(B53,3)</f>
        <v>西芦谷</v>
      </c>
      <c r="M50" s="326"/>
      <c r="N50" s="326"/>
      <c r="O50" s="326"/>
      <c r="P50" s="271" t="s">
        <v>46</v>
      </c>
      <c r="Q50" s="271"/>
      <c r="R50" s="433" t="s">
        <v>1</v>
      </c>
      <c r="S50" s="434"/>
      <c r="T50" s="271" t="s">
        <v>47</v>
      </c>
      <c r="U50" s="271"/>
      <c r="V50" s="446"/>
      <c r="W50" s="446"/>
      <c r="X50" s="445"/>
      <c r="Y50" s="445"/>
      <c r="Z50" s="160"/>
      <c r="AA50" s="10"/>
      <c r="AB50" s="258"/>
      <c r="AC50" s="259"/>
      <c r="AD50" s="259"/>
      <c r="AE50" s="12"/>
      <c r="AF50" s="12"/>
      <c r="AG50" s="12"/>
    </row>
    <row r="51" spans="1:33" ht="23.25" customHeight="1">
      <c r="A51" s="80">
        <v>1</v>
      </c>
      <c r="B51" s="2" t="str">
        <f>IF(A51="","",VLOOKUP(A51,データ!$G$56:$I$86,2,FALSE))</f>
        <v>橋口　詩乃</v>
      </c>
      <c r="C51" s="57" t="str">
        <f>IF(A51="","",VLOOKUP(A51,データ!$G$56:$I$86,3,FALSE))</f>
        <v>清武Jr</v>
      </c>
      <c r="D51" s="453"/>
      <c r="E51" s="421"/>
      <c r="F51" s="421"/>
      <c r="G51" s="422"/>
      <c r="H51" s="25" t="str">
        <f>IF(I51="","",IF(I51&gt;J51,"○","●"))</f>
        <v>●</v>
      </c>
      <c r="I51" s="48">
        <v>1</v>
      </c>
      <c r="J51" s="49">
        <v>6</v>
      </c>
      <c r="K51" s="49"/>
      <c r="L51" s="25" t="str">
        <f>IF(M51="","",IF(M51&gt;N51,"○","●"))</f>
        <v>●</v>
      </c>
      <c r="M51" s="48">
        <v>4</v>
      </c>
      <c r="N51" s="49">
        <v>6</v>
      </c>
      <c r="O51" s="49"/>
      <c r="P51" s="22">
        <f>IF(H51="","",COUNTIF(D51:O51,"○"))</f>
        <v>0</v>
      </c>
      <c r="Q51" s="20">
        <f>IF(H51="","",COUNTIF(D51:O51,"●"))</f>
        <v>2</v>
      </c>
      <c r="R51" s="451">
        <f>IF(I51="","",(I51+M51)/(I51+J51+M51+N51)+P51)</f>
        <v>0.29411764705882354</v>
      </c>
      <c r="S51" s="452"/>
      <c r="T51" s="450">
        <f>IF(R51="","",RANK(R51,R51:S53))</f>
        <v>3</v>
      </c>
      <c r="U51" s="450"/>
      <c r="V51" s="447"/>
      <c r="W51" s="447"/>
      <c r="X51" s="448"/>
      <c r="Y51" s="448"/>
      <c r="Z51" s="160">
        <v>2</v>
      </c>
      <c r="AA51" s="10" t="s">
        <v>518</v>
      </c>
      <c r="AB51" s="258"/>
      <c r="AC51" s="259"/>
      <c r="AD51" s="259"/>
      <c r="AE51" s="12"/>
      <c r="AF51" s="12"/>
      <c r="AG51" s="12"/>
    </row>
    <row r="52" spans="1:33" ht="23.25" customHeight="1">
      <c r="A52" s="80">
        <v>2</v>
      </c>
      <c r="B52" s="2" t="str">
        <f>IF(A52="","",VLOOKUP(A52,データ!$G$56:$I$86,2,FALSE))</f>
        <v>福永　希梨花</v>
      </c>
      <c r="C52" s="57" t="str">
        <f>IF(A52="","",VLOOKUP(A52,データ!$G$56:$I$86,3,FALSE))</f>
        <v>シーガイアＪｒ.</v>
      </c>
      <c r="D52" s="26" t="str">
        <f>IF(H51="","",IF(H51="○","●","○"))</f>
        <v>○</v>
      </c>
      <c r="E52" s="22">
        <f>IF(J51="","",J51)</f>
        <v>6</v>
      </c>
      <c r="F52" s="20">
        <f>IF(I51="","",I51)</f>
        <v>1</v>
      </c>
      <c r="G52" s="56">
        <f>IF(K51="","",K51)</f>
      </c>
      <c r="H52" s="420"/>
      <c r="I52" s="421"/>
      <c r="J52" s="421"/>
      <c r="K52" s="422"/>
      <c r="L52" s="27" t="str">
        <f>IF(M52="","",IF(M52&gt;N52,"○","●"))</f>
        <v>○</v>
      </c>
      <c r="M52" s="15">
        <v>6</v>
      </c>
      <c r="N52" s="44">
        <v>0</v>
      </c>
      <c r="O52" s="44"/>
      <c r="P52" s="22">
        <f>IF(D52="","",COUNTIF(D52:O52,"○"))</f>
        <v>2</v>
      </c>
      <c r="Q52" s="20">
        <f>IF(D52="","",COUNTIF(D52:O52,"●"))</f>
        <v>0</v>
      </c>
      <c r="R52" s="451">
        <f>IF(E52="","",(E52+M52)/(E52+F52+M52+N52)+P52)</f>
        <v>2.9230769230769234</v>
      </c>
      <c r="S52" s="452"/>
      <c r="T52" s="450">
        <f>IF(R52="","",RANK(R52,R51:S53))</f>
        <v>1</v>
      </c>
      <c r="U52" s="450"/>
      <c r="V52" s="446"/>
      <c r="W52" s="446"/>
      <c r="X52" s="445"/>
      <c r="Y52" s="445"/>
      <c r="Z52" s="162"/>
      <c r="AA52" s="54"/>
      <c r="AB52" s="260"/>
      <c r="AC52" s="259"/>
      <c r="AD52" s="259"/>
      <c r="AE52" s="30"/>
      <c r="AF52" s="10"/>
      <c r="AG52" s="10"/>
    </row>
    <row r="53" spans="1:33" ht="23.25" customHeight="1">
      <c r="A53" s="80">
        <v>3</v>
      </c>
      <c r="B53" s="89" t="str">
        <f>IF(A53="","",VLOOKUP(A53,データ!$G$56:$I$86,2,FALSE))</f>
        <v>西芦谷　寿花</v>
      </c>
      <c r="C53" s="57" t="str">
        <f>IF(A53="","",VLOOKUP(A53,データ!$G$56:$I$86,3,FALSE))</f>
        <v>イワキリＪｒ</v>
      </c>
      <c r="D53" s="26" t="str">
        <f>IF(L51="","",IF(L51="○","●","○"))</f>
        <v>○</v>
      </c>
      <c r="E53" s="22">
        <f>IF(N51="","",N51)</f>
        <v>6</v>
      </c>
      <c r="F53" s="20">
        <f>IF(M51="","",M51)</f>
        <v>4</v>
      </c>
      <c r="G53" s="56">
        <f>IF(O51="","",O51)</f>
      </c>
      <c r="H53" s="28" t="str">
        <f>IF(L52="","",IF(L52="○","●","○"))</f>
        <v>●</v>
      </c>
      <c r="I53" s="22">
        <f>IF(N52="","",N52)</f>
        <v>0</v>
      </c>
      <c r="J53" s="20">
        <f>IF(M52="","",M52)</f>
        <v>6</v>
      </c>
      <c r="K53" s="56">
        <f>IF(O52="","",O52)</f>
      </c>
      <c r="L53" s="420"/>
      <c r="M53" s="421"/>
      <c r="N53" s="421"/>
      <c r="O53" s="422"/>
      <c r="P53" s="22">
        <f>IF(D53="","",COUNTIF(D53:O53,"○"))</f>
        <v>1</v>
      </c>
      <c r="Q53" s="20">
        <f>IF(D53="","",COUNTIF(D53:O53,"●"))</f>
        <v>1</v>
      </c>
      <c r="R53" s="451">
        <f>IF(E53="","",(E53+I53)/(E53+F53+I53+J53)+P53)</f>
        <v>1.375</v>
      </c>
      <c r="S53" s="452"/>
      <c r="T53" s="450">
        <f>IF(R53="","",RANK(R53,R51:S53))</f>
        <v>2</v>
      </c>
      <c r="U53" s="450"/>
      <c r="V53" s="446"/>
      <c r="W53" s="446"/>
      <c r="X53" s="445"/>
      <c r="Y53" s="445"/>
      <c r="Z53" s="160"/>
      <c r="AA53" s="12"/>
      <c r="AB53" s="261"/>
      <c r="AC53" s="290" t="s">
        <v>579</v>
      </c>
      <c r="AD53" s="259"/>
      <c r="AE53" s="12"/>
      <c r="AF53" s="12"/>
      <c r="AG53" s="12"/>
    </row>
    <row r="54" spans="1:32" ht="23.25" customHeight="1">
      <c r="A54" s="241"/>
      <c r="B54" s="161"/>
      <c r="C54" s="161"/>
      <c r="D54" s="163"/>
      <c r="E54" s="10"/>
      <c r="F54" s="10"/>
      <c r="G54" s="10"/>
      <c r="H54" s="30"/>
      <c r="I54" s="10"/>
      <c r="J54" s="10"/>
      <c r="K54" s="10"/>
      <c r="L54" s="12"/>
      <c r="M54" s="12"/>
      <c r="N54" s="16"/>
      <c r="O54" s="16"/>
      <c r="P54" s="56"/>
      <c r="Q54" s="56"/>
      <c r="R54" s="164"/>
      <c r="S54" s="164"/>
      <c r="T54" s="56"/>
      <c r="U54" s="56"/>
      <c r="V54" s="141"/>
      <c r="W54" s="12"/>
      <c r="X54" s="12"/>
      <c r="Y54" s="12"/>
      <c r="Z54" s="160"/>
      <c r="AA54" s="12"/>
      <c r="AB54" s="261"/>
      <c r="AC54" s="262">
        <v>61</v>
      </c>
      <c r="AD54" s="291"/>
      <c r="AE54" s="12"/>
      <c r="AF54" s="12"/>
    </row>
    <row r="55" spans="1:32" ht="23.25" customHeight="1">
      <c r="A55" s="239" t="s">
        <v>14</v>
      </c>
      <c r="B55" s="21" t="s">
        <v>41</v>
      </c>
      <c r="C55" s="71" t="s">
        <v>395</v>
      </c>
      <c r="D55" s="344" t="str">
        <f>LEFT(B56,3)</f>
        <v>南里　</v>
      </c>
      <c r="E55" s="394"/>
      <c r="F55" s="394"/>
      <c r="G55" s="326"/>
      <c r="H55" s="394" t="str">
        <f>LEFT(B57,3)</f>
        <v>奥松　</v>
      </c>
      <c r="I55" s="394"/>
      <c r="J55" s="394"/>
      <c r="K55" s="326"/>
      <c r="L55" s="326" t="str">
        <f>LEFT(B58,3)</f>
        <v>井戸川</v>
      </c>
      <c r="M55" s="326"/>
      <c r="N55" s="326"/>
      <c r="O55" s="326"/>
      <c r="P55" s="271" t="s">
        <v>46</v>
      </c>
      <c r="Q55" s="271"/>
      <c r="R55" s="433" t="s">
        <v>1</v>
      </c>
      <c r="S55" s="434"/>
      <c r="T55" s="271" t="s">
        <v>47</v>
      </c>
      <c r="U55" s="271"/>
      <c r="V55" s="446"/>
      <c r="W55" s="446"/>
      <c r="X55" s="445"/>
      <c r="Y55" s="445"/>
      <c r="Z55" s="160"/>
      <c r="AA55" s="10"/>
      <c r="AB55" s="261"/>
      <c r="AC55" s="263"/>
      <c r="AD55" s="130"/>
      <c r="AE55" s="12"/>
      <c r="AF55" s="12"/>
    </row>
    <row r="56" spans="1:32" ht="23.25" customHeight="1">
      <c r="A56" s="240">
        <v>4</v>
      </c>
      <c r="B56" s="2" t="str">
        <f>IF(A56="","",VLOOKUP(A56,データ!$G$56:$I$86,2,FALSE))</f>
        <v>南里　綾香</v>
      </c>
      <c r="C56" s="57" t="str">
        <f>IF(A56="","",VLOOKUP(A56,データ!$G$56:$I$86,3,FALSE))</f>
        <v>チームミリオン</v>
      </c>
      <c r="D56" s="453"/>
      <c r="E56" s="421"/>
      <c r="F56" s="421"/>
      <c r="G56" s="422"/>
      <c r="H56" s="25" t="str">
        <f>IF(I56="","",IF(I56&gt;J56,"○","●"))</f>
        <v>○</v>
      </c>
      <c r="I56" s="48">
        <v>6</v>
      </c>
      <c r="J56" s="49">
        <v>2</v>
      </c>
      <c r="K56" s="49"/>
      <c r="L56" s="25" t="str">
        <f>IF(M56="","",IF(M56&gt;N56,"○","●"))</f>
        <v>○</v>
      </c>
      <c r="M56" s="48">
        <v>6</v>
      </c>
      <c r="N56" s="49">
        <v>0</v>
      </c>
      <c r="O56" s="49"/>
      <c r="P56" s="22">
        <f>IF(H56="","",COUNTIF(D56:O56,"○"))</f>
        <v>2</v>
      </c>
      <c r="Q56" s="20">
        <f>IF(H56="","",COUNTIF(D56:O56,"●"))</f>
        <v>0</v>
      </c>
      <c r="R56" s="451">
        <f>IF(I56="","",(I56+M56)/(I56+J56+M56+N56)+P56)</f>
        <v>2.857142857142857</v>
      </c>
      <c r="S56" s="452"/>
      <c r="T56" s="450">
        <f>IF(R56="","",RANK(R56,R56:S58))</f>
        <v>1</v>
      </c>
      <c r="U56" s="450"/>
      <c r="V56" s="447"/>
      <c r="W56" s="447"/>
      <c r="X56" s="41"/>
      <c r="Y56" s="283"/>
      <c r="Z56" s="284">
        <v>4</v>
      </c>
      <c r="AA56" s="281" t="s">
        <v>519</v>
      </c>
      <c r="AB56" s="261"/>
      <c r="AC56" s="263"/>
      <c r="AD56" s="130"/>
      <c r="AE56" s="10"/>
      <c r="AF56" s="10"/>
    </row>
    <row r="57" spans="1:32" ht="23.25" customHeight="1">
      <c r="A57" s="240">
        <v>5</v>
      </c>
      <c r="B57" s="2" t="str">
        <f>IF(A57="","",VLOOKUP(A57,データ!$G$56:$I$86,2,FALSE))</f>
        <v>奥松　由梨</v>
      </c>
      <c r="C57" s="57" t="str">
        <f>IF(A57="","",VLOOKUP(A57,データ!$G$56:$I$86,3,FALSE))</f>
        <v>シーガイアＪｒ.</v>
      </c>
      <c r="D57" s="26" t="str">
        <f>IF(H56="","",IF(H56="○","●","○"))</f>
        <v>●</v>
      </c>
      <c r="E57" s="22">
        <f>IF(J56="","",J56)</f>
        <v>2</v>
      </c>
      <c r="F57" s="20">
        <f>IF(I56="","",I56)</f>
        <v>6</v>
      </c>
      <c r="G57" s="56">
        <f>IF(K56="","",K56)</f>
      </c>
      <c r="H57" s="420"/>
      <c r="I57" s="421"/>
      <c r="J57" s="421"/>
      <c r="K57" s="422"/>
      <c r="L57" s="27" t="str">
        <f>IF(M57="","",IF(M57&gt;N57,"○","●"))</f>
        <v>○</v>
      </c>
      <c r="M57" s="15">
        <v>6</v>
      </c>
      <c r="N57" s="44">
        <v>1</v>
      </c>
      <c r="O57" s="44"/>
      <c r="P57" s="22">
        <f>IF(D57="","",COUNTIF(D57:O57,"○"))</f>
        <v>1</v>
      </c>
      <c r="Q57" s="20">
        <f>IF(D57="","",COUNTIF(D57:O57,"●"))</f>
        <v>1</v>
      </c>
      <c r="R57" s="451">
        <f>IF(E57="","",(E57+M57)/(E57+F57+M57+N57)+P57)</f>
        <v>1.5333333333333332</v>
      </c>
      <c r="S57" s="452"/>
      <c r="T57" s="450">
        <f>IF(R57="","",RANK(R57,R56:S58))</f>
        <v>2</v>
      </c>
      <c r="U57" s="450"/>
      <c r="V57" s="446"/>
      <c r="W57" s="446"/>
      <c r="X57" s="10"/>
      <c r="AA57" s="282"/>
      <c r="AB57" s="261"/>
      <c r="AC57" s="263"/>
      <c r="AD57" s="130"/>
      <c r="AE57" s="10"/>
      <c r="AF57" s="10"/>
    </row>
    <row r="58" spans="1:32" ht="23.25" customHeight="1">
      <c r="A58" s="240">
        <v>6</v>
      </c>
      <c r="B58" s="89" t="str">
        <f>IF(A58="","",VLOOKUP(A58,データ!$G$56:$I$86,2,FALSE))</f>
        <v>井戸川　茉結</v>
      </c>
      <c r="C58" s="57" t="str">
        <f>IF(A58="","",VLOOKUP(A58,データ!$G$56:$I$86,3,FALSE))</f>
        <v>清武Jr</v>
      </c>
      <c r="D58" s="26" t="str">
        <f>IF(L56="","",IF(L56="○","●","○"))</f>
        <v>●</v>
      </c>
      <c r="E58" s="22">
        <f>IF(N56="","",N56)</f>
        <v>0</v>
      </c>
      <c r="F58" s="20">
        <f>IF(M56="","",M56)</f>
        <v>6</v>
      </c>
      <c r="G58" s="56">
        <f>IF(O56="","",O56)</f>
      </c>
      <c r="H58" s="28" t="str">
        <f>IF(L57="","",IF(L57="○","●","○"))</f>
        <v>●</v>
      </c>
      <c r="I58" s="22">
        <f>IF(N57="","",N57)</f>
        <v>1</v>
      </c>
      <c r="J58" s="20">
        <f>IF(M57="","",M57)</f>
        <v>6</v>
      </c>
      <c r="K58" s="56">
        <f>IF(O57="","",O57)</f>
      </c>
      <c r="L58" s="420"/>
      <c r="M58" s="421"/>
      <c r="N58" s="421"/>
      <c r="O58" s="422"/>
      <c r="P58" s="22">
        <f>IF(D58="","",COUNTIF(D58:O58,"○"))</f>
        <v>0</v>
      </c>
      <c r="Q58" s="20">
        <f>IF(D58="","",COUNTIF(D58:O58,"●"))</f>
        <v>2</v>
      </c>
      <c r="R58" s="451">
        <f>IF(E58="","",(E58+I58)/(E58+F58+I58+J58)+P58)</f>
        <v>0.07692307692307693</v>
      </c>
      <c r="S58" s="452"/>
      <c r="T58" s="450">
        <f>IF(R58="","",RANK(R58,R56:S58))</f>
        <v>3</v>
      </c>
      <c r="U58" s="450"/>
      <c r="V58" s="446"/>
      <c r="W58" s="446"/>
      <c r="X58" s="10"/>
      <c r="AA58" s="263"/>
      <c r="AB58" s="261"/>
      <c r="AC58" s="263"/>
      <c r="AD58" s="264"/>
      <c r="AE58" s="10"/>
      <c r="AF58" s="10"/>
    </row>
    <row r="59" spans="1:32" ht="23.25" customHeight="1">
      <c r="A59" s="241"/>
      <c r="B59" s="161"/>
      <c r="C59" s="161"/>
      <c r="D59" s="163"/>
      <c r="E59" s="10"/>
      <c r="F59" s="10"/>
      <c r="G59" s="10"/>
      <c r="H59" s="30"/>
      <c r="I59" s="10"/>
      <c r="J59" s="10"/>
      <c r="K59" s="10"/>
      <c r="L59" s="12"/>
      <c r="M59" s="12"/>
      <c r="N59" s="16"/>
      <c r="O59" s="16"/>
      <c r="P59" s="56"/>
      <c r="Q59" s="56"/>
      <c r="R59" s="164"/>
      <c r="S59" s="164"/>
      <c r="T59" s="56"/>
      <c r="U59" s="56"/>
      <c r="V59" s="142"/>
      <c r="W59" s="142"/>
      <c r="X59" s="10"/>
      <c r="AA59" s="263"/>
      <c r="AB59" s="289" t="s">
        <v>579</v>
      </c>
      <c r="AC59" s="288"/>
      <c r="AD59" s="264"/>
      <c r="AE59" s="10"/>
      <c r="AF59" s="10"/>
    </row>
    <row r="60" spans="1:32" ht="23.25" customHeight="1">
      <c r="A60" s="239" t="s">
        <v>396</v>
      </c>
      <c r="B60" s="9" t="s">
        <v>41</v>
      </c>
      <c r="C60" s="71" t="s">
        <v>395</v>
      </c>
      <c r="D60" s="344" t="str">
        <f>LEFT(B61,3)</f>
        <v>忠谷　</v>
      </c>
      <c r="E60" s="394"/>
      <c r="F60" s="394"/>
      <c r="G60" s="326"/>
      <c r="H60" s="394" t="str">
        <f>LEFT(B62,3)</f>
        <v>井上　</v>
      </c>
      <c r="I60" s="394"/>
      <c r="J60" s="394"/>
      <c r="K60" s="326"/>
      <c r="L60" s="326" t="str">
        <f>LEFT(B63,3)</f>
        <v>串間　</v>
      </c>
      <c r="M60" s="326"/>
      <c r="N60" s="326"/>
      <c r="O60" s="326"/>
      <c r="P60" s="271" t="s">
        <v>46</v>
      </c>
      <c r="Q60" s="271"/>
      <c r="R60" s="433" t="s">
        <v>1</v>
      </c>
      <c r="S60" s="434"/>
      <c r="T60" s="271" t="s">
        <v>47</v>
      </c>
      <c r="U60" s="271"/>
      <c r="V60" s="12"/>
      <c r="W60" s="12"/>
      <c r="X60" s="10"/>
      <c r="AA60" s="263"/>
      <c r="AB60" s="258">
        <v>64</v>
      </c>
      <c r="AC60" s="263"/>
      <c r="AD60" s="130"/>
      <c r="AE60" s="10"/>
      <c r="AF60" s="10"/>
    </row>
    <row r="61" spans="1:32" ht="23.25" customHeight="1">
      <c r="A61" s="240">
        <v>7</v>
      </c>
      <c r="B61" s="2" t="str">
        <f>IF(A61="","",VLOOKUP(A61,データ!$G$56:$I$86,2,FALSE))</f>
        <v>忠谷　凪紗</v>
      </c>
      <c r="C61" s="57" t="str">
        <f>IF(A61="","",VLOOKUP(A61,データ!$G$56:$I$86,3,FALSE))</f>
        <v>ロイヤルＪｒ</v>
      </c>
      <c r="D61" s="453"/>
      <c r="E61" s="421"/>
      <c r="F61" s="421"/>
      <c r="G61" s="422"/>
      <c r="H61" s="25" t="str">
        <f>IF(I61="","",IF(I61&gt;J61,"○","●"))</f>
        <v>●</v>
      </c>
      <c r="I61" s="48">
        <v>2</v>
      </c>
      <c r="J61" s="49">
        <v>6</v>
      </c>
      <c r="K61" s="49"/>
      <c r="L61" s="25" t="str">
        <f>IF(M61="","",IF(M61&gt;N61,"○","●"))</f>
        <v>○</v>
      </c>
      <c r="M61" s="48">
        <v>6</v>
      </c>
      <c r="N61" s="49">
        <v>1</v>
      </c>
      <c r="O61" s="49"/>
      <c r="P61" s="22">
        <f>IF(H61="","",COUNTIF(D61:O61,"○"))</f>
        <v>1</v>
      </c>
      <c r="Q61" s="20">
        <f>IF(H61="","",COUNTIF(D61:O61,"●"))</f>
        <v>1</v>
      </c>
      <c r="R61" s="451">
        <f>IF(I61="","",(I61+M61)/(I61+J61+M61+N61)+P61)</f>
        <v>1.5333333333333332</v>
      </c>
      <c r="S61" s="452"/>
      <c r="T61" s="450">
        <f>IF(R61="","",RANK(R61,R61:S63))</f>
        <v>2</v>
      </c>
      <c r="U61" s="450"/>
      <c r="V61" s="12"/>
      <c r="W61" s="12"/>
      <c r="X61" s="10"/>
      <c r="Y61" s="285"/>
      <c r="Z61" s="284">
        <v>8</v>
      </c>
      <c r="AA61" s="266" t="s">
        <v>520</v>
      </c>
      <c r="AB61" s="258"/>
      <c r="AC61" s="263"/>
      <c r="AD61" s="290" t="s">
        <v>579</v>
      </c>
      <c r="AE61" s="10"/>
      <c r="AF61" s="10"/>
    </row>
    <row r="62" spans="1:32" ht="23.25" customHeight="1">
      <c r="A62" s="240">
        <v>8</v>
      </c>
      <c r="B62" s="2" t="str">
        <f>IF(A62="","",VLOOKUP(A62,データ!$G$56:$I$86,2,FALSE))</f>
        <v>井上　華奈</v>
      </c>
      <c r="C62" s="57" t="str">
        <f>IF(A62="","",VLOOKUP(A62,データ!$G$56:$I$86,3,FALSE))</f>
        <v>飛江田Ｊｒ</v>
      </c>
      <c r="D62" s="26" t="str">
        <f>IF(H61="","",IF(H61="○","●","○"))</f>
        <v>○</v>
      </c>
      <c r="E62" s="22">
        <f>IF(J61="","",J61)</f>
        <v>6</v>
      </c>
      <c r="F62" s="20">
        <f>IF(I61="","",I61)</f>
        <v>2</v>
      </c>
      <c r="G62" s="56">
        <f>IF(K61="","",K61)</f>
      </c>
      <c r="H62" s="420"/>
      <c r="I62" s="421"/>
      <c r="J62" s="421"/>
      <c r="K62" s="422"/>
      <c r="L62" s="27" t="str">
        <f>IF(M62="","",IF(M62&gt;N62,"○","●"))</f>
        <v>○</v>
      </c>
      <c r="M62" s="15">
        <v>6</v>
      </c>
      <c r="N62" s="44">
        <v>0</v>
      </c>
      <c r="O62" s="44"/>
      <c r="P62" s="22">
        <f>IF(D62="","",COUNTIF(D62:O62,"○"))</f>
        <v>2</v>
      </c>
      <c r="Q62" s="20">
        <f>IF(D62="","",COUNTIF(D62:O62,"●"))</f>
        <v>0</v>
      </c>
      <c r="R62" s="451">
        <f>IF(E62="","",(E62+M62)/(E62+F62+M62+N62)+P62)</f>
        <v>2.857142857142857</v>
      </c>
      <c r="S62" s="452"/>
      <c r="T62" s="450">
        <f>IF(R62="","",RANK(R62,R61:S63))</f>
        <v>1</v>
      </c>
      <c r="U62" s="450"/>
      <c r="V62" s="54"/>
      <c r="W62" s="54"/>
      <c r="X62" s="54"/>
      <c r="AA62" s="262"/>
      <c r="AB62" s="258"/>
      <c r="AC62" s="263"/>
      <c r="AD62" s="265">
        <v>75</v>
      </c>
      <c r="AE62" s="10"/>
      <c r="AF62" s="10"/>
    </row>
    <row r="63" spans="1:32" ht="23.25" customHeight="1">
      <c r="A63" s="240">
        <v>9</v>
      </c>
      <c r="B63" s="89" t="str">
        <f>IF(A63="","",VLOOKUP(A63,データ!$G$56:$I$86,2,FALSE))</f>
        <v>串間　由衣</v>
      </c>
      <c r="C63" s="57" t="str">
        <f>IF(A63="","",VLOOKUP(A63,データ!$G$56:$I$86,3,FALSE))</f>
        <v>リザーブＪｒ</v>
      </c>
      <c r="D63" s="26" t="str">
        <f>IF(L61="","",IF(L61="○","●","○"))</f>
        <v>●</v>
      </c>
      <c r="E63" s="22">
        <f>IF(N61="","",N61)</f>
        <v>1</v>
      </c>
      <c r="F63" s="20">
        <f>IF(M61="","",M61)</f>
        <v>6</v>
      </c>
      <c r="G63" s="56">
        <f>IF(O61="","",O61)</f>
      </c>
      <c r="H63" s="28" t="str">
        <f>IF(L62="","",IF(L62="○","●","○"))</f>
        <v>●</v>
      </c>
      <c r="I63" s="22">
        <f>IF(N62="","",N62)</f>
        <v>0</v>
      </c>
      <c r="J63" s="20">
        <f>IF(M62="","",M62)</f>
        <v>6</v>
      </c>
      <c r="K63" s="56">
        <f>IF(O62="","",O62)</f>
      </c>
      <c r="L63" s="420"/>
      <c r="M63" s="421"/>
      <c r="N63" s="421"/>
      <c r="O63" s="422"/>
      <c r="P63" s="22">
        <f>IF(D63="","",COUNTIF(D63:O63,"○"))</f>
        <v>0</v>
      </c>
      <c r="Q63" s="20">
        <f>IF(D63="","",COUNTIF(D63:O63,"●"))</f>
        <v>2</v>
      </c>
      <c r="R63" s="451">
        <f>IF(E63="","",(E63+I63)/(E63+F63+I63+J63)+P63)</f>
        <v>0.07692307692307693</v>
      </c>
      <c r="S63" s="452"/>
      <c r="T63" s="450">
        <f>IF(R63="","",RANK(R63,R61:S63))</f>
        <v>3</v>
      </c>
      <c r="U63" s="450"/>
      <c r="V63" s="10"/>
      <c r="W63" s="10"/>
      <c r="X63" s="10"/>
      <c r="Y63" s="10"/>
      <c r="Z63" s="17"/>
      <c r="AA63" s="10"/>
      <c r="AB63" s="258"/>
      <c r="AC63" s="263"/>
      <c r="AD63" s="130"/>
      <c r="AE63" s="10"/>
      <c r="AF63" s="10"/>
    </row>
    <row r="64" spans="1:32" ht="23.25" customHeight="1">
      <c r="A64" s="241"/>
      <c r="B64"/>
      <c r="C64"/>
      <c r="D64" s="16"/>
      <c r="E64" s="12"/>
      <c r="F64" s="12"/>
      <c r="G64" s="12"/>
      <c r="H64" s="12"/>
      <c r="I64" s="17"/>
      <c r="J64" s="40"/>
      <c r="K64" s="14"/>
      <c r="L64" s="14"/>
      <c r="M64" s="14"/>
      <c r="N64" s="464"/>
      <c r="O64" s="464"/>
      <c r="P64" s="464"/>
      <c r="Q64" s="464"/>
      <c r="R64" s="463"/>
      <c r="S64" s="464"/>
      <c r="T64" s="464"/>
      <c r="U64" s="464"/>
      <c r="V64" s="10"/>
      <c r="W64" s="10"/>
      <c r="X64" s="10"/>
      <c r="Y64" s="10"/>
      <c r="Z64" s="160"/>
      <c r="AA64" s="12"/>
      <c r="AB64" s="258"/>
      <c r="AC64" s="263"/>
      <c r="AD64" s="10"/>
      <c r="AE64" s="12"/>
      <c r="AF64" s="12"/>
    </row>
    <row r="65" spans="1:32" ht="23.25" customHeight="1">
      <c r="A65" s="239" t="s">
        <v>397</v>
      </c>
      <c r="B65" s="15" t="s">
        <v>39</v>
      </c>
      <c r="C65" s="43" t="s">
        <v>0</v>
      </c>
      <c r="D65" s="344" t="str">
        <f>LEFT(B66,3)</f>
        <v>ベルチ</v>
      </c>
      <c r="E65" s="394"/>
      <c r="F65" s="394"/>
      <c r="G65" s="326"/>
      <c r="H65" s="394" t="str">
        <f>LEFT(B67,3)</f>
        <v>黒木　</v>
      </c>
      <c r="I65" s="394"/>
      <c r="J65" s="394"/>
      <c r="K65" s="326"/>
      <c r="L65" s="326" t="str">
        <f>LEFT(B68,3)</f>
        <v>中村　</v>
      </c>
      <c r="M65" s="326"/>
      <c r="N65" s="326"/>
      <c r="O65" s="326"/>
      <c r="P65" s="271" t="s">
        <v>46</v>
      </c>
      <c r="Q65" s="271"/>
      <c r="R65" s="433" t="s">
        <v>1</v>
      </c>
      <c r="S65" s="434"/>
      <c r="T65" s="271" t="s">
        <v>47</v>
      </c>
      <c r="U65" s="271"/>
      <c r="V65" s="12"/>
      <c r="W65" s="12"/>
      <c r="X65" s="12"/>
      <c r="Y65" s="12"/>
      <c r="Z65" s="160"/>
      <c r="AA65" s="12"/>
      <c r="AB65" s="10"/>
      <c r="AC65" s="257"/>
      <c r="AD65" s="10"/>
      <c r="AE65" s="10"/>
      <c r="AF65" s="10"/>
    </row>
    <row r="66" spans="1:32" ht="23.25" customHeight="1">
      <c r="A66" s="80">
        <v>10</v>
      </c>
      <c r="B66" s="2" t="str">
        <f>IF(A66="","",VLOOKUP(A66,データ!$G$56:$I$86,2,FALSE))</f>
        <v>ベルチャー　杏小莉</v>
      </c>
      <c r="C66" s="57" t="str">
        <f>IF(A66="","",VLOOKUP(A66,データ!$G$56:$I$86,3,FALSE))</f>
        <v>イワキリＪｒ</v>
      </c>
      <c r="D66" s="453"/>
      <c r="E66" s="421"/>
      <c r="F66" s="421"/>
      <c r="G66" s="422"/>
      <c r="H66" s="25" t="str">
        <f>IF(I66="","",IF(I66&gt;J66,"○","●"))</f>
        <v>○</v>
      </c>
      <c r="I66" s="48">
        <v>6</v>
      </c>
      <c r="J66" s="49">
        <v>0</v>
      </c>
      <c r="K66" s="49"/>
      <c r="L66" s="25" t="str">
        <f>IF(M66="","",IF(M66&gt;N66,"○","●"))</f>
        <v>○</v>
      </c>
      <c r="M66" s="48">
        <v>6</v>
      </c>
      <c r="N66" s="49">
        <v>1</v>
      </c>
      <c r="O66" s="49"/>
      <c r="P66" s="22">
        <f>IF(H66="","",COUNTIF(D66:O66,"○"))</f>
        <v>2</v>
      </c>
      <c r="Q66" s="20">
        <f>IF(H66="","",COUNTIF(D66:O66,"●"))</f>
        <v>0</v>
      </c>
      <c r="R66" s="451">
        <f>IF(I66="","",(I66+M66)/(I66+J66+M66+N66)+P66)</f>
        <v>2.9230769230769234</v>
      </c>
      <c r="S66" s="452"/>
      <c r="T66" s="450">
        <f>IF(R66="","",RANK(R66,R66:S68))</f>
        <v>1</v>
      </c>
      <c r="U66" s="450"/>
      <c r="V66" s="12"/>
      <c r="W66" s="12"/>
      <c r="X66" s="12"/>
      <c r="Y66" s="12"/>
      <c r="Z66" s="160">
        <v>10</v>
      </c>
      <c r="AA66" s="292" t="s">
        <v>521</v>
      </c>
      <c r="AB66" s="258"/>
      <c r="AC66" s="263"/>
      <c r="AD66" s="130"/>
      <c r="AE66" s="12"/>
      <c r="AF66" s="12"/>
    </row>
    <row r="67" spans="1:32" ht="23.25" customHeight="1">
      <c r="A67" s="80">
        <v>11</v>
      </c>
      <c r="B67" s="2" t="str">
        <f>IF(A67="","",VLOOKUP(A67,データ!$G$56:$I$86,2,FALSE))</f>
        <v>黒木　かれん</v>
      </c>
      <c r="C67" s="57" t="str">
        <f>IF(A67="","",VLOOKUP(A67,データ!$G$56:$I$86,3,FALSE))</f>
        <v>清武Jr</v>
      </c>
      <c r="D67" s="26" t="str">
        <f>IF(H66="","",IF(H66="○","●","○"))</f>
        <v>●</v>
      </c>
      <c r="E67" s="22">
        <f>IF(J66="","",J66)</f>
        <v>0</v>
      </c>
      <c r="F67" s="20">
        <f>IF(I66="","",I66)</f>
        <v>6</v>
      </c>
      <c r="G67" s="56">
        <f>IF(K66="","",K66)</f>
      </c>
      <c r="H67" s="420"/>
      <c r="I67" s="421"/>
      <c r="J67" s="421"/>
      <c r="K67" s="422"/>
      <c r="L67" s="27" t="str">
        <f>IF(M67="","",IF(M67&gt;N67,"○","●"))</f>
        <v>●</v>
      </c>
      <c r="M67" s="15">
        <v>0</v>
      </c>
      <c r="N67" s="44">
        <v>6</v>
      </c>
      <c r="O67" s="44"/>
      <c r="P67" s="22">
        <f>IF(D67="","",COUNTIF(D67:O67,"○"))</f>
        <v>0</v>
      </c>
      <c r="Q67" s="20">
        <f>IF(D67="","",COUNTIF(D67:O67,"●"))</f>
        <v>2</v>
      </c>
      <c r="R67" s="451">
        <f>IF(E67="","",(E67+M67)/(E67+F67+M67+N67)+P67)</f>
        <v>0</v>
      </c>
      <c r="S67" s="452"/>
      <c r="T67" s="450">
        <f>IF(R67="","",RANK(R67,R66:S68))</f>
        <v>3</v>
      </c>
      <c r="U67" s="450"/>
      <c r="V67" s="54"/>
      <c r="W67" s="54"/>
      <c r="X67" s="54"/>
      <c r="Y67" s="54"/>
      <c r="Z67" s="162"/>
      <c r="AA67" s="54"/>
      <c r="AB67" s="260"/>
      <c r="AC67" s="263"/>
      <c r="AD67" s="130"/>
      <c r="AE67" s="10"/>
      <c r="AF67" s="10"/>
    </row>
    <row r="68" spans="1:32" ht="23.25" customHeight="1">
      <c r="A68" s="80">
        <v>12</v>
      </c>
      <c r="B68" s="89" t="str">
        <f>IF(A68="","",VLOOKUP(A68,データ!$G$56:$I$86,2,FALSE))</f>
        <v>中村　夢</v>
      </c>
      <c r="C68" s="57" t="str">
        <f>IF(A68="","",VLOOKUP(A68,データ!$G$56:$I$86,3,FALSE))</f>
        <v>チームファイナル</v>
      </c>
      <c r="D68" s="26" t="str">
        <f>IF(L66="","",IF(L66="○","●","○"))</f>
        <v>●</v>
      </c>
      <c r="E68" s="22">
        <f>IF(N66="","",N66)</f>
        <v>1</v>
      </c>
      <c r="F68" s="20">
        <f>IF(M66="","",M66)</f>
        <v>6</v>
      </c>
      <c r="G68" s="56">
        <f>IF(O66="","",O66)</f>
      </c>
      <c r="H68" s="28" t="str">
        <f>IF(L67="","",IF(L67="○","●","○"))</f>
        <v>○</v>
      </c>
      <c r="I68" s="22">
        <f>IF(N67="","",N67)</f>
        <v>6</v>
      </c>
      <c r="J68" s="20">
        <f>IF(M67="","",M67)</f>
        <v>0</v>
      </c>
      <c r="K68" s="56">
        <f>IF(O67="","",O67)</f>
      </c>
      <c r="L68" s="420"/>
      <c r="M68" s="421"/>
      <c r="N68" s="421"/>
      <c r="O68" s="422"/>
      <c r="P68" s="22">
        <f>IF(D68="","",COUNTIF(D68:O68,"○"))</f>
        <v>1</v>
      </c>
      <c r="Q68" s="20">
        <f>IF(D68="","",COUNTIF(D68:O68,"●"))</f>
        <v>1</v>
      </c>
      <c r="R68" s="451">
        <f>IF(E68="","",(E68+I68)/(E68+F68+I68+J68)+P68)</f>
        <v>1.5384615384615383</v>
      </c>
      <c r="S68" s="452"/>
      <c r="T68" s="450">
        <f>IF(R68="","",RANK(R68,R66:S68))</f>
        <v>2</v>
      </c>
      <c r="U68" s="450"/>
      <c r="V68" s="10"/>
      <c r="W68" s="10"/>
      <c r="X68" s="10"/>
      <c r="Y68" s="10"/>
      <c r="Z68" s="17"/>
      <c r="AA68" s="10"/>
      <c r="AB68" s="261"/>
      <c r="AC68" s="263"/>
      <c r="AD68" s="130"/>
      <c r="AE68" s="10"/>
      <c r="AF68" s="10"/>
    </row>
    <row r="69" spans="1:32" ht="23.25" customHeight="1">
      <c r="A69" s="241"/>
      <c r="B69"/>
      <c r="C69"/>
      <c r="D69" s="39"/>
      <c r="E69" s="12"/>
      <c r="F69" s="12"/>
      <c r="G69" s="38"/>
      <c r="H69" s="12"/>
      <c r="I69" s="17"/>
      <c r="J69" s="17"/>
      <c r="K69" s="14"/>
      <c r="L69" s="14"/>
      <c r="M69" s="14"/>
      <c r="N69" s="445"/>
      <c r="O69" s="445"/>
      <c r="P69" s="445"/>
      <c r="Q69" s="445"/>
      <c r="R69" s="461"/>
      <c r="S69" s="445"/>
      <c r="T69" s="445"/>
      <c r="U69" s="445"/>
      <c r="V69" s="10"/>
      <c r="W69" s="10"/>
      <c r="X69" s="10"/>
      <c r="Y69" s="10"/>
      <c r="Z69" s="12"/>
      <c r="AA69" s="10"/>
      <c r="AB69" s="261"/>
      <c r="AC69" s="51" t="s">
        <v>580</v>
      </c>
      <c r="AD69" s="130"/>
      <c r="AE69" s="10"/>
      <c r="AF69" s="10"/>
    </row>
    <row r="70" spans="1:33" ht="23.25" customHeight="1">
      <c r="A70" s="331" t="s">
        <v>398</v>
      </c>
      <c r="B70" s="15" t="s">
        <v>39</v>
      </c>
      <c r="C70" s="43" t="s">
        <v>0</v>
      </c>
      <c r="D70" s="344" t="str">
        <f>LEFT(B71,3)</f>
        <v>豊島　</v>
      </c>
      <c r="E70" s="394"/>
      <c r="F70" s="394"/>
      <c r="G70" s="326"/>
      <c r="H70" s="394" t="str">
        <f>LEFT(B72,3)</f>
        <v>新名　</v>
      </c>
      <c r="I70" s="394"/>
      <c r="J70" s="394"/>
      <c r="K70" s="326"/>
      <c r="L70" s="326" t="str">
        <f>LEFT(B73,3)</f>
        <v>池田　</v>
      </c>
      <c r="M70" s="326"/>
      <c r="N70" s="326"/>
      <c r="O70" s="326"/>
      <c r="P70" s="271" t="s">
        <v>46</v>
      </c>
      <c r="Q70" s="271"/>
      <c r="R70" s="433" t="s">
        <v>1</v>
      </c>
      <c r="S70" s="434"/>
      <c r="T70" s="271" t="s">
        <v>47</v>
      </c>
      <c r="U70" s="271"/>
      <c r="V70" s="12"/>
      <c r="W70" s="12"/>
      <c r="X70" s="12"/>
      <c r="Y70" s="12"/>
      <c r="Z70" s="160"/>
      <c r="AA70" s="18"/>
      <c r="AB70" s="261"/>
      <c r="AC70" s="259">
        <v>63</v>
      </c>
      <c r="AD70" s="259"/>
      <c r="AE70" s="12"/>
      <c r="AF70" s="12"/>
      <c r="AG70" s="12"/>
    </row>
    <row r="71" spans="1:33" ht="23.25" customHeight="1">
      <c r="A71" s="80">
        <v>13</v>
      </c>
      <c r="B71" s="2" t="str">
        <f>IF(A71="","",VLOOKUP(A71,データ!$G$56:$I$86,2,FALSE))</f>
        <v>豊島　里沙</v>
      </c>
      <c r="C71" s="57" t="str">
        <f>IF(A71="","",VLOOKUP(A71,データ!$G$56:$I$86,3,FALSE))</f>
        <v>シーガイアＪｒ.</v>
      </c>
      <c r="D71" s="453"/>
      <c r="E71" s="421"/>
      <c r="F71" s="421"/>
      <c r="G71" s="422"/>
      <c r="H71" s="25" t="str">
        <f>IF(I71="","",IF(I71&gt;J71,"○","●"))</f>
        <v>○</v>
      </c>
      <c r="I71" s="48">
        <v>6</v>
      </c>
      <c r="J71" s="49">
        <v>1</v>
      </c>
      <c r="K71" s="49"/>
      <c r="L71" s="25" t="str">
        <f>IF(M71="","",IF(M71&gt;N71,"○","●"))</f>
        <v>○</v>
      </c>
      <c r="M71" s="48">
        <v>6</v>
      </c>
      <c r="N71" s="49">
        <v>3</v>
      </c>
      <c r="O71" s="49"/>
      <c r="P71" s="22">
        <f>IF(H71="","",COUNTIF(D71:O71,"○"))</f>
        <v>2</v>
      </c>
      <c r="Q71" s="20">
        <f>IF(H71="","",COUNTIF(D71:O71,"●"))</f>
        <v>0</v>
      </c>
      <c r="R71" s="451">
        <f>IF(I71="","",(I71+M71)/(I71+J71+M71+N71)+P71)</f>
        <v>2.75</v>
      </c>
      <c r="S71" s="452"/>
      <c r="T71" s="450">
        <f>IF(R71="","",RANK(R71,R71:S73))</f>
        <v>1</v>
      </c>
      <c r="U71" s="450"/>
      <c r="V71" s="12"/>
      <c r="W71" s="12"/>
      <c r="X71" s="12"/>
      <c r="Y71" s="12"/>
      <c r="Z71" s="160">
        <v>13</v>
      </c>
      <c r="AA71" s="69" t="s">
        <v>522</v>
      </c>
      <c r="AB71" s="267"/>
      <c r="AC71" s="10"/>
      <c r="AD71" s="10"/>
      <c r="AE71" s="10"/>
      <c r="AF71" s="10"/>
      <c r="AG71" s="10"/>
    </row>
    <row r="72" spans="1:33" ht="23.25" customHeight="1">
      <c r="A72" s="80">
        <v>14</v>
      </c>
      <c r="B72" s="2" t="str">
        <f>IF(A72="","",VLOOKUP(A72,データ!$G$56:$I$86,2,FALSE))</f>
        <v>新名　沙也佳</v>
      </c>
      <c r="C72" s="57" t="str">
        <f>IF(A72="","",VLOOKUP(A72,データ!$G$56:$I$86,3,FALSE))</f>
        <v>ロイヤルＪｒ</v>
      </c>
      <c r="D72" s="26" t="str">
        <f>IF(H71="","",IF(H71="○","●","○"))</f>
        <v>●</v>
      </c>
      <c r="E72" s="22">
        <f>IF(J71="","",J71)</f>
        <v>1</v>
      </c>
      <c r="F72" s="20">
        <f>IF(I71="","",I71)</f>
        <v>6</v>
      </c>
      <c r="G72" s="56">
        <f>IF(K71="","",K71)</f>
      </c>
      <c r="H72" s="420"/>
      <c r="I72" s="421"/>
      <c r="J72" s="421"/>
      <c r="K72" s="422"/>
      <c r="L72" s="27" t="str">
        <f>IF(M72="","",IF(M72&gt;N72,"○","●"))</f>
        <v>○</v>
      </c>
      <c r="M72" s="15">
        <v>6</v>
      </c>
      <c r="N72" s="44">
        <v>2</v>
      </c>
      <c r="O72" s="44"/>
      <c r="P72" s="22">
        <f>IF(D72="","",COUNTIF(D72:O72,"○"))</f>
        <v>1</v>
      </c>
      <c r="Q72" s="20">
        <f>IF(D72="","",COUNTIF(D72:O72,"●"))</f>
        <v>1</v>
      </c>
      <c r="R72" s="451">
        <f>IF(E72="","",(E72+M72)/(E72+F72+M72+N72)+P72)</f>
        <v>1.4666666666666668</v>
      </c>
      <c r="S72" s="452"/>
      <c r="T72" s="450">
        <f>IF(R72="","",RANK(R72,R71:S73))</f>
        <v>2</v>
      </c>
      <c r="U72" s="450"/>
      <c r="V72" s="54"/>
      <c r="W72" s="54"/>
      <c r="X72" s="54"/>
      <c r="Y72" s="54"/>
      <c r="Z72" s="162"/>
      <c r="AA72" s="10"/>
      <c r="AB72" s="258"/>
      <c r="AC72" s="259"/>
      <c r="AD72" s="259"/>
      <c r="AE72" s="30"/>
      <c r="AF72" s="12"/>
      <c r="AG72" s="12"/>
    </row>
    <row r="73" spans="1:33" ht="23.25" customHeight="1">
      <c r="A73" s="80">
        <v>15</v>
      </c>
      <c r="B73" s="89" t="str">
        <f>IF(A73="","",VLOOKUP(A73,データ!$G$56:$I$86,2,FALSE))</f>
        <v>池田　明里</v>
      </c>
      <c r="C73" s="57" t="str">
        <f>IF(A73="","",VLOOKUP(A73,データ!$G$56:$I$86,3,FALSE))</f>
        <v>イワキリＪｒ</v>
      </c>
      <c r="D73" s="166" t="str">
        <f>IF(L71="","",IF(L71="○","●","○"))</f>
        <v>●</v>
      </c>
      <c r="E73" s="22">
        <f>IF(N71="","",N71)</f>
        <v>3</v>
      </c>
      <c r="F73" s="20">
        <f>IF(M71="","",M71)</f>
        <v>6</v>
      </c>
      <c r="G73" s="56">
        <f>IF(O71="","",O71)</f>
      </c>
      <c r="H73" s="28" t="str">
        <f>IF(L72="","",IF(L72="○","●","○"))</f>
        <v>●</v>
      </c>
      <c r="I73" s="22">
        <f>IF(N72="","",N72)</f>
        <v>2</v>
      </c>
      <c r="J73" s="20">
        <f>IF(M72="","",M72)</f>
        <v>6</v>
      </c>
      <c r="K73" s="56">
        <f>IF(O72="","",O72)</f>
      </c>
      <c r="L73" s="420"/>
      <c r="M73" s="421"/>
      <c r="N73" s="421"/>
      <c r="O73" s="422"/>
      <c r="P73" s="22">
        <f>IF(D73="","",COUNTIF(D73:O73,"○"))</f>
        <v>0</v>
      </c>
      <c r="Q73" s="20">
        <f>IF(D73="","",COUNTIF(D73:O73,"●"))</f>
        <v>2</v>
      </c>
      <c r="R73" s="451">
        <f>IF(E73="","",(E73+I73)/(E73+F73+I73+J73)+P73)</f>
        <v>0.29411764705882354</v>
      </c>
      <c r="S73" s="452"/>
      <c r="T73" s="450">
        <f>IF(R73="","",RANK(R73,R71:S73))</f>
        <v>3</v>
      </c>
      <c r="U73" s="450"/>
      <c r="V73" s="10"/>
      <c r="W73" s="10"/>
      <c r="X73" s="10"/>
      <c r="Y73" s="10"/>
      <c r="Z73" s="17"/>
      <c r="AA73" s="10"/>
      <c r="AB73" s="258"/>
      <c r="AC73" s="259"/>
      <c r="AD73" s="259"/>
      <c r="AE73" s="30"/>
      <c r="AF73" s="10"/>
      <c r="AG73" s="10"/>
    </row>
    <row r="74" spans="1:30" ht="13.5">
      <c r="A74" s="61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268"/>
      <c r="AC74" s="268"/>
      <c r="AD74" s="268"/>
    </row>
    <row r="75" spans="1:30" ht="28.5">
      <c r="A75" s="29" t="s">
        <v>403</v>
      </c>
      <c r="Z75" s="18"/>
      <c r="AA75" s="18"/>
      <c r="AB75" s="86"/>
      <c r="AC75" s="86"/>
      <c r="AD75" s="86"/>
    </row>
    <row r="76" spans="1:30" ht="23.25" customHeight="1">
      <c r="A76" s="129" t="s">
        <v>420</v>
      </c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"/>
      <c r="AA76" s="18"/>
      <c r="AB76" s="86"/>
      <c r="AC76" s="86"/>
      <c r="AD76" s="86"/>
    </row>
    <row r="77" spans="1:32" ht="23.25" customHeight="1">
      <c r="A77" s="241"/>
      <c r="B77" s="161"/>
      <c r="C77" s="161"/>
      <c r="D77" s="315"/>
      <c r="E77" s="10"/>
      <c r="F77" s="10"/>
      <c r="G77" s="10"/>
      <c r="H77" s="30"/>
      <c r="I77" s="10"/>
      <c r="J77" s="10"/>
      <c r="K77" s="10"/>
      <c r="L77" s="12"/>
      <c r="M77" s="12"/>
      <c r="N77" s="316"/>
      <c r="O77" s="316"/>
      <c r="P77" s="317"/>
      <c r="Q77" s="317"/>
      <c r="R77" s="318"/>
      <c r="S77" s="318"/>
      <c r="T77" s="317"/>
      <c r="U77" s="317"/>
      <c r="V77" s="141"/>
      <c r="W77" s="12"/>
      <c r="X77" s="12"/>
      <c r="Y77" s="12"/>
      <c r="Z77" s="160"/>
      <c r="AA77" s="12"/>
      <c r="AB77" s="305"/>
      <c r="AC77" s="311"/>
      <c r="AD77" s="309"/>
      <c r="AE77" s="12"/>
      <c r="AF77" s="12"/>
    </row>
    <row r="78" spans="1:32" ht="23.25" customHeight="1">
      <c r="A78" s="239" t="s">
        <v>19</v>
      </c>
      <c r="B78" s="21" t="s">
        <v>41</v>
      </c>
      <c r="C78" s="71" t="s">
        <v>395</v>
      </c>
      <c r="D78" s="344" t="str">
        <f>LEFT(B79,3)</f>
        <v>林田　</v>
      </c>
      <c r="E78" s="394"/>
      <c r="F78" s="394"/>
      <c r="G78" s="326"/>
      <c r="H78" s="394" t="str">
        <f>LEFT(B80,3)</f>
        <v>籾木　</v>
      </c>
      <c r="I78" s="394"/>
      <c r="J78" s="394"/>
      <c r="K78" s="326"/>
      <c r="L78" s="326" t="str">
        <f>LEFT(B81,3)</f>
        <v>井上　</v>
      </c>
      <c r="M78" s="326"/>
      <c r="N78" s="326"/>
      <c r="O78" s="326"/>
      <c r="P78" s="396" t="str">
        <f>LEFT(B82,3)</f>
        <v>中村　</v>
      </c>
      <c r="Q78" s="423"/>
      <c r="R78" s="423"/>
      <c r="S78" s="341"/>
      <c r="T78" s="271" t="s">
        <v>46</v>
      </c>
      <c r="U78" s="271"/>
      <c r="V78" s="433" t="s">
        <v>1</v>
      </c>
      <c r="W78" s="434"/>
      <c r="X78" s="271" t="s">
        <v>47</v>
      </c>
      <c r="Y78" s="271"/>
      <c r="Z78" s="160"/>
      <c r="AA78" s="10"/>
      <c r="AB78" s="305"/>
      <c r="AC78" s="311"/>
      <c r="AD78" s="130"/>
      <c r="AE78" s="12"/>
      <c r="AF78" s="12"/>
    </row>
    <row r="79" spans="1:32" ht="23.25" customHeight="1">
      <c r="A79" s="240">
        <v>19</v>
      </c>
      <c r="B79" s="2" t="str">
        <f>IF(A79="","",VLOOKUP(A79,データ!$G$56:$I$86,2,FALSE))</f>
        <v>林田　恭子</v>
      </c>
      <c r="C79" s="57" t="str">
        <f>IF(A79="","",VLOOKUP(A79,データ!$G$56:$I$86,3,FALSE))</f>
        <v>ロイヤルＪｒ</v>
      </c>
      <c r="D79" s="427"/>
      <c r="E79" s="428"/>
      <c r="F79" s="428"/>
      <c r="G79" s="429"/>
      <c r="H79" s="42" t="str">
        <f>IF(I79="","",IF(I79&gt;J79,"○","●"))</f>
        <v>●</v>
      </c>
      <c r="I79" s="48">
        <v>3</v>
      </c>
      <c r="J79" s="49">
        <v>6</v>
      </c>
      <c r="K79" s="42"/>
      <c r="L79" s="424" t="s">
        <v>466</v>
      </c>
      <c r="M79" s="425"/>
      <c r="N79" s="425"/>
      <c r="O79" s="426"/>
      <c r="P79" s="42" t="str">
        <f>IF(Q79="","",IF(Q79&gt;R79,"○","●"))</f>
        <v>●</v>
      </c>
      <c r="Q79" s="48">
        <v>3</v>
      </c>
      <c r="R79" s="49">
        <v>6</v>
      </c>
      <c r="S79" s="42"/>
      <c r="T79" s="48">
        <f>IF(H79="","",COUNTIF(D79:S79,"○"))</f>
        <v>0</v>
      </c>
      <c r="U79" s="49">
        <f>IF(H79="","",COUNTIF(D79:S79,"●"))</f>
        <v>2</v>
      </c>
      <c r="V79" s="435">
        <f>IF(I79="","",(I79+M79+Q79)/(I79+J79+M79+N79+Q79+R79)+T79)</f>
        <v>0.3333333333333333</v>
      </c>
      <c r="W79" s="436"/>
      <c r="X79" s="437">
        <f>IF(V79="","",RANK(V79,V79:W82))</f>
        <v>4</v>
      </c>
      <c r="Y79" s="438"/>
      <c r="Z79" s="165">
        <v>16</v>
      </c>
      <c r="AA79" s="10" t="s">
        <v>523</v>
      </c>
      <c r="AB79" s="305"/>
      <c r="AC79" s="311"/>
      <c r="AD79" s="130"/>
      <c r="AE79" s="10"/>
      <c r="AF79" s="10"/>
    </row>
    <row r="80" spans="1:32" ht="23.25" customHeight="1">
      <c r="A80" s="240">
        <v>20</v>
      </c>
      <c r="B80" s="2" t="str">
        <f>IF(A80="","",VLOOKUP(A80,データ!$G$56:$I$86,2,FALSE))</f>
        <v>籾木　歩美</v>
      </c>
      <c r="C80" s="57" t="str">
        <f>IF(A80="","",VLOOKUP(A80,データ!$G$56:$I$86,3,FALSE))</f>
        <v>シーガイアＪｒ.</v>
      </c>
      <c r="D80" s="47" t="str">
        <f>IF(H79="","",IF(H79="○","●","○"))</f>
        <v>○</v>
      </c>
      <c r="E80" s="48">
        <f>IF(J79="","",J79)</f>
        <v>6</v>
      </c>
      <c r="F80" s="49">
        <f>IF(I79="","",I79)</f>
        <v>3</v>
      </c>
      <c r="G80" s="42">
        <f>IF(K79="","",K79)</f>
      </c>
      <c r="H80" s="420"/>
      <c r="I80" s="421"/>
      <c r="J80" s="421"/>
      <c r="K80" s="422"/>
      <c r="L80" s="42" t="str">
        <f>IF(M80="","",IF(M80&gt;N80,"○","●"))</f>
        <v>●</v>
      </c>
      <c r="M80" s="48">
        <v>1</v>
      </c>
      <c r="N80" s="49">
        <v>6</v>
      </c>
      <c r="O80" s="42"/>
      <c r="P80" s="424" t="s">
        <v>466</v>
      </c>
      <c r="Q80" s="425"/>
      <c r="R80" s="425"/>
      <c r="S80" s="426"/>
      <c r="T80" s="48">
        <f>IF(D80="","",COUNTIF(D80:S80,"○"))</f>
        <v>1</v>
      </c>
      <c r="U80" s="49">
        <f>IF(D80="","",COUNTIF(D80:S80,"●"))</f>
        <v>1</v>
      </c>
      <c r="V80" s="439">
        <f>IF(E80="","",(E80+M80+Q80)/(E80+F80+M80+N80+Q80+R80)+T80)</f>
        <v>1.4375</v>
      </c>
      <c r="W80" s="440"/>
      <c r="X80" s="433">
        <f>IF(V80="","",RANK(V80,V79:W82))</f>
        <v>3</v>
      </c>
      <c r="Y80" s="434"/>
      <c r="Z80" s="293"/>
      <c r="AA80" s="298"/>
      <c r="AB80" s="306"/>
      <c r="AC80" s="311"/>
      <c r="AD80" s="130"/>
      <c r="AE80" s="10"/>
      <c r="AF80" s="10"/>
    </row>
    <row r="81" spans="1:32" ht="23.25" customHeight="1">
      <c r="A81" s="240">
        <v>21</v>
      </c>
      <c r="B81" s="89" t="str">
        <f>IF(A81="","",VLOOKUP(A81,データ!$G$56:$I$86,2,FALSE))</f>
        <v>井上　美波</v>
      </c>
      <c r="C81" s="57" t="str">
        <f>IF(A81="","",VLOOKUP(A81,データ!$G$56:$I$86,3,FALSE))</f>
        <v>清武Jr</v>
      </c>
      <c r="D81" s="441" t="s">
        <v>466</v>
      </c>
      <c r="E81" s="425"/>
      <c r="F81" s="425"/>
      <c r="G81" s="426"/>
      <c r="H81" s="43" t="str">
        <f>IF(L80="","",IF(L80="○","●","○"))</f>
        <v>○</v>
      </c>
      <c r="I81" s="15">
        <f>IF(N80="","",N80)</f>
        <v>6</v>
      </c>
      <c r="J81" s="44">
        <f>IF(M80="","",M80)</f>
        <v>1</v>
      </c>
      <c r="K81" s="42">
        <f>IF(O80="","",O80)</f>
      </c>
      <c r="L81" s="420"/>
      <c r="M81" s="421"/>
      <c r="N81" s="421"/>
      <c r="O81" s="422"/>
      <c r="P81" s="42" t="str">
        <f>IF(Q81="","",IF(Q81&gt;R81,"○","●"))</f>
        <v>●</v>
      </c>
      <c r="Q81" s="48">
        <v>4</v>
      </c>
      <c r="R81" s="49">
        <v>6</v>
      </c>
      <c r="S81" s="42"/>
      <c r="T81" s="48">
        <f>IF(H81="","",COUNTIF(H81:S81,"○"))</f>
        <v>1</v>
      </c>
      <c r="U81" s="49">
        <f>IF(H81="","",COUNTIF(H81:S81,"●"))</f>
        <v>1</v>
      </c>
      <c r="V81" s="439">
        <f>IF(H81="","",(E81+I81+Q81)/(E81+F81+I81+J81+Q81+R81)+T81)</f>
        <v>1.5882352941176472</v>
      </c>
      <c r="W81" s="440"/>
      <c r="X81" s="433">
        <f>IF(V81="","",RANK(V81,V79:W82))</f>
        <v>2</v>
      </c>
      <c r="Y81" s="434"/>
      <c r="Z81" s="294"/>
      <c r="AA81" s="296"/>
      <c r="AB81" s="306"/>
      <c r="AC81" s="311"/>
      <c r="AD81" s="310"/>
      <c r="AE81" s="10"/>
      <c r="AF81" s="10"/>
    </row>
    <row r="82" spans="1:32" ht="23.25" customHeight="1">
      <c r="A82" s="240">
        <v>16</v>
      </c>
      <c r="B82" s="89" t="str">
        <f>IF(A82="","",VLOOKUP(A82,データ!$G$56:$I$86,2,FALSE))</f>
        <v>中村　佑羽</v>
      </c>
      <c r="C82" s="57" t="str">
        <f>IF(A82="","",VLOOKUP(A82,データ!$G$56:$I$86,3,FALSE))</f>
        <v>シーガイアＪｒ.</v>
      </c>
      <c r="D82" s="53" t="str">
        <f>IF(P79="","",IF(P79="○","●","○"))</f>
        <v>○</v>
      </c>
      <c r="E82" s="50">
        <f>IF(R79="","",R79)</f>
        <v>6</v>
      </c>
      <c r="F82" s="52">
        <f>IF(Q79="","",Q79)</f>
        <v>3</v>
      </c>
      <c r="G82" s="51">
        <f>IF(S79="","",S79)</f>
      </c>
      <c r="H82" s="424" t="s">
        <v>466</v>
      </c>
      <c r="I82" s="425"/>
      <c r="J82" s="425"/>
      <c r="K82" s="426"/>
      <c r="L82" s="43" t="str">
        <f>IF(P81="","",IF(P81="○","●","○"))</f>
        <v>○</v>
      </c>
      <c r="M82" s="15">
        <f>IF(R81="","",R81)</f>
        <v>6</v>
      </c>
      <c r="N82" s="44">
        <f>IF(Q81="","",Q81)</f>
        <v>4</v>
      </c>
      <c r="O82" s="43">
        <f>IF(S81="","",S81)</f>
      </c>
      <c r="P82" s="420"/>
      <c r="Q82" s="421"/>
      <c r="R82" s="421"/>
      <c r="S82" s="422"/>
      <c r="T82" s="15">
        <f>IF(D82="","",COUNTIF(D82:S82,"○"))</f>
        <v>2</v>
      </c>
      <c r="U82" s="44">
        <f>IF(D82="","",COUNTIF(D82:S82,"●"))</f>
        <v>0</v>
      </c>
      <c r="V82" s="439">
        <f>IF(E82="","",(E82+I82+M82)/(E82+F82+I82+J82+M82+N82)+T82)</f>
        <v>2.6315789473684212</v>
      </c>
      <c r="W82" s="440"/>
      <c r="X82" s="433">
        <f>IF(V82="","",RANK(V82,V79:W82))</f>
        <v>1</v>
      </c>
      <c r="Y82" s="434"/>
      <c r="Z82" s="294"/>
      <c r="AA82" s="296"/>
      <c r="AB82" s="307"/>
      <c r="AC82" s="311"/>
      <c r="AD82" s="310"/>
      <c r="AE82" s="10"/>
      <c r="AF82" s="10"/>
    </row>
    <row r="83" spans="1:32" ht="23.25" customHeight="1">
      <c r="A83" s="241"/>
      <c r="B83" s="161"/>
      <c r="C83" s="161"/>
      <c r="D83" s="163"/>
      <c r="E83" s="10"/>
      <c r="F83" s="10"/>
      <c r="G83" s="10"/>
      <c r="H83" s="30"/>
      <c r="I83" s="10"/>
      <c r="J83" s="10"/>
      <c r="K83" s="10"/>
      <c r="L83" s="12"/>
      <c r="M83" s="12"/>
      <c r="N83" s="16"/>
      <c r="O83" s="16"/>
      <c r="P83" s="56"/>
      <c r="Q83" s="56"/>
      <c r="R83" s="164"/>
      <c r="S83" s="164"/>
      <c r="T83" s="56"/>
      <c r="U83" s="56"/>
      <c r="V83" s="142"/>
      <c r="W83" s="142"/>
      <c r="X83" s="12"/>
      <c r="Y83" s="12"/>
      <c r="Z83" s="294"/>
      <c r="AA83" s="297"/>
      <c r="AB83" s="308" t="s">
        <v>581</v>
      </c>
      <c r="AC83" s="311"/>
      <c r="AD83" s="310"/>
      <c r="AE83" s="10"/>
      <c r="AF83" s="10"/>
    </row>
    <row r="84" spans="1:32" ht="23.25" customHeight="1">
      <c r="A84" s="239" t="s">
        <v>20</v>
      </c>
      <c r="B84" s="9" t="s">
        <v>41</v>
      </c>
      <c r="C84" s="71" t="s">
        <v>395</v>
      </c>
      <c r="D84" s="344" t="str">
        <f>LEFT(B85,3)</f>
        <v>中山　</v>
      </c>
      <c r="E84" s="394"/>
      <c r="F84" s="394"/>
      <c r="G84" s="326"/>
      <c r="H84" s="394" t="str">
        <f>LEFT(B86,3)</f>
        <v>野口　</v>
      </c>
      <c r="I84" s="394"/>
      <c r="J84" s="394"/>
      <c r="K84" s="326"/>
      <c r="L84" s="326" t="str">
        <f>LEFT(B87,3)</f>
        <v>済陽　</v>
      </c>
      <c r="M84" s="326"/>
      <c r="N84" s="326"/>
      <c r="O84" s="326"/>
      <c r="P84" s="271" t="s">
        <v>46</v>
      </c>
      <c r="Q84" s="271"/>
      <c r="R84" s="433" t="s">
        <v>1</v>
      </c>
      <c r="S84" s="434"/>
      <c r="T84" s="271" t="s">
        <v>47</v>
      </c>
      <c r="U84" s="271"/>
      <c r="V84" s="12"/>
      <c r="W84" s="12"/>
      <c r="X84" s="12"/>
      <c r="Y84" s="12"/>
      <c r="Z84" s="294"/>
      <c r="AA84" s="296"/>
      <c r="AB84" s="300">
        <v>60</v>
      </c>
      <c r="AC84" s="311"/>
      <c r="AD84" s="310"/>
      <c r="AE84" s="10"/>
      <c r="AF84" s="10"/>
    </row>
    <row r="85" spans="1:32" ht="23.25" customHeight="1">
      <c r="A85" s="240">
        <v>22</v>
      </c>
      <c r="B85" s="2" t="str">
        <f>IF(A85="","",VLOOKUP(A85,データ!$G$56:$I$86,2,FALSE))</f>
        <v>中山　真花</v>
      </c>
      <c r="C85" s="57" t="str">
        <f>IF(A85="","",VLOOKUP(A85,データ!$G$56:$I$86,3,FALSE))</f>
        <v>小林Ｊｒ</v>
      </c>
      <c r="D85" s="453"/>
      <c r="E85" s="421"/>
      <c r="F85" s="421"/>
      <c r="G85" s="422"/>
      <c r="H85" s="25" t="str">
        <f>IF(I85="","",IF(I85&gt;J85,"○","●"))</f>
        <v>●</v>
      </c>
      <c r="I85" s="48">
        <v>4</v>
      </c>
      <c r="J85" s="49">
        <v>6</v>
      </c>
      <c r="K85" s="49"/>
      <c r="L85" s="25" t="str">
        <f>IF(M85="","",IF(M85&gt;N85,"○","●"))</f>
        <v>○</v>
      </c>
      <c r="M85" s="48">
        <v>6</v>
      </c>
      <c r="N85" s="49">
        <v>0</v>
      </c>
      <c r="O85" s="49"/>
      <c r="P85" s="22">
        <f>IF(H85="","",COUNTIF(D85:O85,"○"))</f>
        <v>1</v>
      </c>
      <c r="Q85" s="20">
        <f>IF(H85="","",COUNTIF(D85:O85,"●"))</f>
        <v>1</v>
      </c>
      <c r="R85" s="451">
        <f>IF(I85="","",(I85+M85)/(I85+J85+M85+N85)+P85)</f>
        <v>1.625</v>
      </c>
      <c r="S85" s="452"/>
      <c r="T85" s="450">
        <f>IF(R85="","",RANK(R85,R85:S87))</f>
        <v>2</v>
      </c>
      <c r="U85" s="450"/>
      <c r="V85" s="12"/>
      <c r="W85" s="12"/>
      <c r="X85" s="12"/>
      <c r="Y85" s="12"/>
      <c r="Z85" s="295">
        <v>23</v>
      </c>
      <c r="AA85" s="299" t="s">
        <v>524</v>
      </c>
      <c r="AB85" s="304"/>
      <c r="AC85" s="311"/>
      <c r="AD85" s="310"/>
      <c r="AE85" s="10"/>
      <c r="AF85" s="10"/>
    </row>
    <row r="86" spans="1:32" ht="23.25" customHeight="1">
      <c r="A86" s="240">
        <v>23</v>
      </c>
      <c r="B86" s="2" t="str">
        <f>IF(A86="","",VLOOKUP(A86,データ!$G$56:$I$86,2,FALSE))</f>
        <v>野口　智可</v>
      </c>
      <c r="C86" s="57" t="str">
        <f>IF(A86="","",VLOOKUP(A86,データ!$G$56:$I$86,3,FALSE))</f>
        <v>飛江田Ｊｒ</v>
      </c>
      <c r="D86" s="26" t="str">
        <f>IF(H85="","",IF(H85="○","●","○"))</f>
        <v>○</v>
      </c>
      <c r="E86" s="22">
        <f>IF(J85="","",J85)</f>
        <v>6</v>
      </c>
      <c r="F86" s="20">
        <f>IF(I85="","",I85)</f>
        <v>4</v>
      </c>
      <c r="G86" s="56">
        <f>IF(K85="","",K85)</f>
      </c>
      <c r="H86" s="420"/>
      <c r="I86" s="421"/>
      <c r="J86" s="421"/>
      <c r="K86" s="422"/>
      <c r="L86" s="27" t="str">
        <f>IF(M86="","",IF(M86&gt;N86,"○","●"))</f>
        <v>○</v>
      </c>
      <c r="M86" s="15">
        <v>6</v>
      </c>
      <c r="N86" s="44">
        <v>4</v>
      </c>
      <c r="O86" s="44"/>
      <c r="P86" s="22">
        <f>IF(D86="","",COUNTIF(D86:O86,"○"))</f>
        <v>2</v>
      </c>
      <c r="Q86" s="20">
        <f>IF(D86="","",COUNTIF(D86:O86,"●"))</f>
        <v>0</v>
      </c>
      <c r="R86" s="451">
        <f>IF(E86="","",(E86+M86)/(E86+F86+M86+N86)+P86)</f>
        <v>2.6</v>
      </c>
      <c r="S86" s="452"/>
      <c r="T86" s="450">
        <f>IF(R86="","",RANK(R86,R85:S87))</f>
        <v>1</v>
      </c>
      <c r="U86" s="450"/>
      <c r="V86" s="54"/>
      <c r="W86" s="54"/>
      <c r="X86" s="54"/>
      <c r="Y86" s="54"/>
      <c r="Z86" s="162"/>
      <c r="AA86" s="10"/>
      <c r="AB86" s="304"/>
      <c r="AC86" s="311"/>
      <c r="AD86" s="310"/>
      <c r="AE86" s="10"/>
      <c r="AF86" s="10"/>
    </row>
    <row r="87" spans="1:32" ht="23.25" customHeight="1">
      <c r="A87" s="240">
        <v>24</v>
      </c>
      <c r="B87" s="89" t="str">
        <f>IF(A87="","",VLOOKUP(A87,データ!$G$56:$I$86,2,FALSE))</f>
        <v>済陽　優花</v>
      </c>
      <c r="C87" s="57" t="str">
        <f>IF(A87="","",VLOOKUP(A87,データ!$G$56:$I$86,3,FALSE))</f>
        <v>チームミリオン</v>
      </c>
      <c r="D87" s="26" t="str">
        <f>IF(L85="","",IF(L85="○","●","○"))</f>
        <v>●</v>
      </c>
      <c r="E87" s="22">
        <f>IF(N85="","",N85)</f>
        <v>0</v>
      </c>
      <c r="F87" s="20">
        <f>IF(M85="","",M85)</f>
        <v>6</v>
      </c>
      <c r="G87" s="56">
        <f>IF(O85="","",O85)</f>
      </c>
      <c r="H87" s="28" t="str">
        <f>IF(L86="","",IF(L86="○","●","○"))</f>
        <v>●</v>
      </c>
      <c r="I87" s="22">
        <f>IF(N86="","",N86)</f>
        <v>4</v>
      </c>
      <c r="J87" s="20">
        <f>IF(M86="","",M86)</f>
        <v>6</v>
      </c>
      <c r="K87" s="56">
        <f>IF(O86="","",O86)</f>
      </c>
      <c r="L87" s="420"/>
      <c r="M87" s="421"/>
      <c r="N87" s="421"/>
      <c r="O87" s="422"/>
      <c r="P87" s="22">
        <f>IF(D87="","",COUNTIF(D87:O87,"○"))</f>
        <v>0</v>
      </c>
      <c r="Q87" s="20">
        <f>IF(D87="","",COUNTIF(D87:O87,"●"))</f>
        <v>2</v>
      </c>
      <c r="R87" s="451">
        <f>IF(E87="","",(E87+I87)/(E87+F87+I87+J87)+P87)</f>
        <v>0.25</v>
      </c>
      <c r="S87" s="452"/>
      <c r="T87" s="450">
        <f>IF(R87="","",RANK(R87,R85:S87))</f>
        <v>3</v>
      </c>
      <c r="U87" s="450"/>
      <c r="V87" s="10"/>
      <c r="W87" s="10"/>
      <c r="X87" s="10"/>
      <c r="Y87" s="10"/>
      <c r="Z87" s="17"/>
      <c r="AA87" s="10"/>
      <c r="AB87" s="304"/>
      <c r="AC87" s="311"/>
      <c r="AD87" s="313"/>
      <c r="AE87" s="10"/>
      <c r="AF87" s="10"/>
    </row>
    <row r="88" spans="1:32" ht="23.25" customHeight="1">
      <c r="A88" s="241"/>
      <c r="B88"/>
      <c r="C88"/>
      <c r="D88" s="16"/>
      <c r="E88" s="12"/>
      <c r="F88" s="12"/>
      <c r="G88" s="12"/>
      <c r="H88" s="12"/>
      <c r="I88" s="17"/>
      <c r="J88" s="40"/>
      <c r="K88" s="14"/>
      <c r="L88" s="14"/>
      <c r="M88" s="14"/>
      <c r="N88" s="464"/>
      <c r="O88" s="464"/>
      <c r="P88" s="464"/>
      <c r="Q88" s="464"/>
      <c r="R88" s="463"/>
      <c r="S88" s="464"/>
      <c r="T88" s="464"/>
      <c r="U88" s="464"/>
      <c r="V88" s="10"/>
      <c r="W88" s="10"/>
      <c r="X88" s="10"/>
      <c r="Y88" s="10"/>
      <c r="Z88" s="160"/>
      <c r="AA88" s="12"/>
      <c r="AB88" s="304"/>
      <c r="AC88" s="312" t="s">
        <v>583</v>
      </c>
      <c r="AD88" s="279"/>
      <c r="AE88" s="12"/>
      <c r="AF88" s="12"/>
    </row>
    <row r="89" spans="1:32" ht="23.25" customHeight="1">
      <c r="A89" s="239" t="s">
        <v>400</v>
      </c>
      <c r="B89" s="15" t="s">
        <v>39</v>
      </c>
      <c r="C89" s="43" t="s">
        <v>0</v>
      </c>
      <c r="D89" s="344" t="str">
        <f>LEFT(B90,3)</f>
        <v>宮川　</v>
      </c>
      <c r="E89" s="394"/>
      <c r="F89" s="394"/>
      <c r="G89" s="326"/>
      <c r="H89" s="394" t="str">
        <f>LEFT(B91,3)</f>
        <v>広見　</v>
      </c>
      <c r="I89" s="394"/>
      <c r="J89" s="394"/>
      <c r="K89" s="326"/>
      <c r="L89" s="326" t="str">
        <f>LEFT(B92,3)</f>
        <v>末吉　</v>
      </c>
      <c r="M89" s="326"/>
      <c r="N89" s="326"/>
      <c r="O89" s="326"/>
      <c r="P89" s="271" t="s">
        <v>46</v>
      </c>
      <c r="Q89" s="271"/>
      <c r="R89" s="433" t="s">
        <v>1</v>
      </c>
      <c r="S89" s="434"/>
      <c r="T89" s="271" t="s">
        <v>47</v>
      </c>
      <c r="U89" s="271"/>
      <c r="V89" s="12"/>
      <c r="W89" s="12"/>
      <c r="X89" s="12"/>
      <c r="Y89" s="12"/>
      <c r="Z89" s="160"/>
      <c r="AA89" s="12"/>
      <c r="AB89" s="296"/>
      <c r="AC89" s="311">
        <v>61</v>
      </c>
      <c r="AD89" s="314"/>
      <c r="AE89" s="10"/>
      <c r="AF89" s="10"/>
    </row>
    <row r="90" spans="1:32" ht="23.25" customHeight="1">
      <c r="A90" s="80">
        <v>25</v>
      </c>
      <c r="B90" s="2" t="str">
        <f>IF(A90="","",VLOOKUP(A90,データ!$G$56:$I$86,2,FALSE))</f>
        <v>宮川　桃佳</v>
      </c>
      <c r="C90" s="57" t="str">
        <f>IF(A90="","",VLOOKUP(A90,データ!$G$56:$I$86,3,FALSE))</f>
        <v>清武Jr</v>
      </c>
      <c r="D90" s="453"/>
      <c r="E90" s="421"/>
      <c r="F90" s="421"/>
      <c r="G90" s="422"/>
      <c r="H90" s="25" t="str">
        <f>IF(I90="","",IF(I90&gt;J90,"○","●"))</f>
        <v>●</v>
      </c>
      <c r="I90" s="48">
        <v>1</v>
      </c>
      <c r="J90" s="49">
        <v>6</v>
      </c>
      <c r="K90" s="49"/>
      <c r="L90" s="25" t="str">
        <f>IF(M90="","",IF(M90&gt;N90,"○","●"))</f>
        <v>●</v>
      </c>
      <c r="M90" s="48">
        <v>4</v>
      </c>
      <c r="N90" s="49">
        <v>6</v>
      </c>
      <c r="O90" s="49"/>
      <c r="P90" s="22">
        <f>IF(H90="","",COUNTIF(D90:O90,"○"))</f>
        <v>0</v>
      </c>
      <c r="Q90" s="20">
        <f>IF(H90="","",COUNTIF(D90:O90,"●"))</f>
        <v>2</v>
      </c>
      <c r="R90" s="451">
        <f>IF(I90="","",(I90+M90)/(I90+J90+M90+N90)+P90)</f>
        <v>0.29411764705882354</v>
      </c>
      <c r="S90" s="452"/>
      <c r="T90" s="450">
        <f>IF(R90="","",RANK(R90,R90:S92))</f>
        <v>3</v>
      </c>
      <c r="U90" s="450"/>
      <c r="V90" s="12"/>
      <c r="W90" s="12"/>
      <c r="X90" s="12"/>
      <c r="Y90" s="12"/>
      <c r="Z90" s="160">
        <v>26</v>
      </c>
      <c r="AA90" s="258" t="s">
        <v>526</v>
      </c>
      <c r="AB90" s="263"/>
      <c r="AD90" s="130"/>
      <c r="AE90" s="12"/>
      <c r="AF90" s="12"/>
    </row>
    <row r="91" spans="1:32" ht="23.25" customHeight="1">
      <c r="A91" s="80">
        <v>26</v>
      </c>
      <c r="B91" s="2" t="str">
        <f>IF(A91="","",VLOOKUP(A91,データ!$G$56:$I$86,2,FALSE))</f>
        <v>広見　こすも</v>
      </c>
      <c r="C91" s="57" t="str">
        <f>IF(A91="","",VLOOKUP(A91,データ!$G$56:$I$86,3,FALSE))</f>
        <v>リザーブＪｒ</v>
      </c>
      <c r="D91" s="26" t="str">
        <f>IF(H90="","",IF(H90="○","●","○"))</f>
        <v>○</v>
      </c>
      <c r="E91" s="22">
        <f>IF(J90="","",J90)</f>
        <v>6</v>
      </c>
      <c r="F91" s="20">
        <f>IF(I90="","",I90)</f>
        <v>1</v>
      </c>
      <c r="G91" s="56">
        <f>IF(K90="","",K90)</f>
      </c>
      <c r="H91" s="420"/>
      <c r="I91" s="421"/>
      <c r="J91" s="421"/>
      <c r="K91" s="422"/>
      <c r="L91" s="27" t="str">
        <f>IF(M91="","",IF(M91&gt;N91,"○","●"))</f>
        <v>○</v>
      </c>
      <c r="M91" s="15">
        <v>6</v>
      </c>
      <c r="N91" s="44">
        <v>0</v>
      </c>
      <c r="O91" s="44"/>
      <c r="P91" s="22">
        <f>IF(D91="","",COUNTIF(D91:O91,"○"))</f>
        <v>2</v>
      </c>
      <c r="Q91" s="20">
        <f>IF(D91="","",COUNTIF(D91:O91,"●"))</f>
        <v>0</v>
      </c>
      <c r="R91" s="451">
        <f>IF(E91="","",(E91+M91)/(E91+F91+M91+N91)+P91)</f>
        <v>2.9230769230769234</v>
      </c>
      <c r="S91" s="452"/>
      <c r="T91" s="450">
        <f>IF(R91="","",RANK(R91,R90:S92))</f>
        <v>1</v>
      </c>
      <c r="U91" s="450"/>
      <c r="V91" s="54"/>
      <c r="W91" s="54"/>
      <c r="X91" s="54"/>
      <c r="Y91" s="54"/>
      <c r="Z91" s="162"/>
      <c r="AA91" s="260"/>
      <c r="AB91" s="263"/>
      <c r="AD91" s="130"/>
      <c r="AE91" s="10"/>
      <c r="AF91" s="10"/>
    </row>
    <row r="92" spans="1:32" ht="23.25" customHeight="1">
      <c r="A92" s="80">
        <v>27</v>
      </c>
      <c r="B92" s="89" t="str">
        <f>IF(A92="","",VLOOKUP(A92,データ!$G$56:$I$86,2,FALSE))</f>
        <v>末吉　穂乃香</v>
      </c>
      <c r="C92" s="57" t="str">
        <f>IF(A92="","",VLOOKUP(A92,データ!$G$56:$I$86,3,FALSE))</f>
        <v>イワキリＪｒ</v>
      </c>
      <c r="D92" s="26" t="str">
        <f>IF(L90="","",IF(L90="○","●","○"))</f>
        <v>○</v>
      </c>
      <c r="E92" s="22">
        <f>IF(N90="","",N90)</f>
        <v>6</v>
      </c>
      <c r="F92" s="20">
        <f>IF(M90="","",M90)</f>
        <v>4</v>
      </c>
      <c r="G92" s="56">
        <f>IF(O90="","",O90)</f>
      </c>
      <c r="H92" s="28" t="str">
        <f>IF(L91="","",IF(L91="○","●","○"))</f>
        <v>●</v>
      </c>
      <c r="I92" s="22">
        <f>IF(N91="","",N91)</f>
        <v>0</v>
      </c>
      <c r="J92" s="20">
        <f>IF(M91="","",M91)</f>
        <v>6</v>
      </c>
      <c r="K92" s="56">
        <f>IF(O91="","",O91)</f>
      </c>
      <c r="L92" s="420"/>
      <c r="M92" s="421"/>
      <c r="N92" s="421"/>
      <c r="O92" s="422"/>
      <c r="P92" s="22">
        <f>IF(D92="","",COUNTIF(D92:O92,"○"))</f>
        <v>1</v>
      </c>
      <c r="Q92" s="20">
        <f>IF(D92="","",COUNTIF(D92:O92,"●"))</f>
        <v>1</v>
      </c>
      <c r="R92" s="451">
        <f>IF(E92="","",(E92+I92)/(E92+F92+I92+J92)+P92)</f>
        <v>1.375</v>
      </c>
      <c r="S92" s="452"/>
      <c r="T92" s="450">
        <f>IF(R92="","",RANK(R92,R90:S92))</f>
        <v>2</v>
      </c>
      <c r="U92" s="450"/>
      <c r="V92" s="10"/>
      <c r="W92" s="10"/>
      <c r="X92" s="10"/>
      <c r="Y92" s="10"/>
      <c r="Z92" s="17"/>
      <c r="AA92" s="261"/>
      <c r="AB92" s="263"/>
      <c r="AD92" s="130"/>
      <c r="AE92" s="10"/>
      <c r="AF92" s="10"/>
    </row>
    <row r="93" spans="1:32" ht="23.25" customHeight="1">
      <c r="A93" s="241"/>
      <c r="B93"/>
      <c r="C93"/>
      <c r="D93" s="39"/>
      <c r="E93" s="12"/>
      <c r="F93" s="12"/>
      <c r="G93" s="38"/>
      <c r="H93" s="12"/>
      <c r="I93" s="17"/>
      <c r="J93" s="17"/>
      <c r="K93" s="14"/>
      <c r="L93" s="14"/>
      <c r="M93" s="14"/>
      <c r="N93" s="445"/>
      <c r="O93" s="445"/>
      <c r="P93" s="445"/>
      <c r="Q93" s="445"/>
      <c r="R93" s="461"/>
      <c r="S93" s="445"/>
      <c r="T93" s="445"/>
      <c r="U93" s="445"/>
      <c r="V93" s="10"/>
      <c r="W93" s="10"/>
      <c r="X93" s="10"/>
      <c r="Y93" s="10"/>
      <c r="Z93" s="12"/>
      <c r="AA93" s="261"/>
      <c r="AB93" s="267" t="s">
        <v>582</v>
      </c>
      <c r="AD93" s="130"/>
      <c r="AE93" s="10"/>
      <c r="AF93" s="10"/>
    </row>
    <row r="94" spans="1:33" ht="23.25" customHeight="1">
      <c r="A94" s="331" t="s">
        <v>401</v>
      </c>
      <c r="B94" s="21" t="s">
        <v>41</v>
      </c>
      <c r="C94" s="71" t="s">
        <v>40</v>
      </c>
      <c r="D94" s="344" t="str">
        <f>LEFT(B95,3)</f>
        <v>松田　</v>
      </c>
      <c r="E94" s="394"/>
      <c r="F94" s="394"/>
      <c r="G94" s="326"/>
      <c r="H94" s="394" t="str">
        <f>LEFT(B96,3)</f>
        <v>吉村　</v>
      </c>
      <c r="I94" s="394"/>
      <c r="J94" s="394"/>
      <c r="K94" s="326"/>
      <c r="L94" s="326" t="str">
        <f>LEFT(B97,3)</f>
        <v>末吉　</v>
      </c>
      <c r="M94" s="326"/>
      <c r="N94" s="326"/>
      <c r="O94" s="326"/>
      <c r="P94" s="396" t="str">
        <f>LEFT(B98,3)</f>
        <v>島田　</v>
      </c>
      <c r="Q94" s="423"/>
      <c r="R94" s="423"/>
      <c r="S94" s="341"/>
      <c r="T94" s="271" t="s">
        <v>46</v>
      </c>
      <c r="U94" s="271"/>
      <c r="V94" s="433" t="s">
        <v>1</v>
      </c>
      <c r="W94" s="434"/>
      <c r="X94" s="271" t="s">
        <v>47</v>
      </c>
      <c r="Y94" s="271"/>
      <c r="Z94" s="160"/>
      <c r="AA94" s="261"/>
      <c r="AB94" s="259">
        <v>63</v>
      </c>
      <c r="AD94" s="259"/>
      <c r="AE94" s="12"/>
      <c r="AF94" s="12"/>
      <c r="AG94" s="12"/>
    </row>
    <row r="95" spans="1:33" ht="23.25" customHeight="1">
      <c r="A95" s="80">
        <v>28</v>
      </c>
      <c r="B95" s="2" t="str">
        <f>IF(A95="","",VLOOKUP(A95,データ!$G$56:$I$86,2,FALSE))</f>
        <v>松田　明与</v>
      </c>
      <c r="C95" s="57" t="str">
        <f>IF(A95="","",VLOOKUP(A95,データ!$G$56:$I$86,3,FALSE))</f>
        <v>ロイヤルＪｒ</v>
      </c>
      <c r="D95" s="427"/>
      <c r="E95" s="428"/>
      <c r="F95" s="428"/>
      <c r="G95" s="429"/>
      <c r="H95" s="42" t="str">
        <f>IF(I95="","",IF(I95&gt;J95,"○","●"))</f>
        <v>○</v>
      </c>
      <c r="I95" s="48">
        <v>6</v>
      </c>
      <c r="J95" s="49">
        <v>4</v>
      </c>
      <c r="K95" s="42"/>
      <c r="L95" s="424" t="s">
        <v>466</v>
      </c>
      <c r="M95" s="425"/>
      <c r="N95" s="425"/>
      <c r="O95" s="426"/>
      <c r="P95" s="42" t="str">
        <f>IF(Q95="","",IF(Q95&gt;R95,"○","●"))</f>
        <v>○</v>
      </c>
      <c r="Q95" s="48">
        <v>6</v>
      </c>
      <c r="R95" s="49">
        <v>3</v>
      </c>
      <c r="S95" s="42"/>
      <c r="T95" s="48">
        <f>IF(H95="","",COUNTIF(D95:S95,"○"))</f>
        <v>2</v>
      </c>
      <c r="U95" s="49">
        <f>IF(H95="","",COUNTIF(D95:S95,"●"))</f>
        <v>0</v>
      </c>
      <c r="V95" s="435">
        <f>IF(I95="","",(I95+M95+Q95)/(I95+J95+M95+N95+Q95+R95)+T95)</f>
        <v>2.6315789473684212</v>
      </c>
      <c r="W95" s="436"/>
      <c r="X95" s="437">
        <f>IF(V95="","",RANK(V95,V95:W98))</f>
        <v>1</v>
      </c>
      <c r="Y95" s="438"/>
      <c r="Z95" s="160">
        <v>28</v>
      </c>
      <c r="AA95" s="267" t="s">
        <v>525</v>
      </c>
      <c r="AB95" s="10"/>
      <c r="AD95" s="10"/>
      <c r="AE95" s="10"/>
      <c r="AF95" s="10"/>
      <c r="AG95" s="10"/>
    </row>
    <row r="96" spans="1:33" ht="23.25" customHeight="1">
      <c r="A96" s="80">
        <v>29</v>
      </c>
      <c r="B96" s="2" t="str">
        <f>IF(A96="","",VLOOKUP(A96,データ!$G$56:$I$86,2,FALSE))</f>
        <v>吉村　真夕</v>
      </c>
      <c r="C96" s="57" t="str">
        <f>IF(A96="","",VLOOKUP(A96,データ!$G$56:$I$86,3,FALSE))</f>
        <v>シーガイアＪｒ.</v>
      </c>
      <c r="D96" s="47" t="str">
        <f>IF(H95="","",IF(H95="○","●","○"))</f>
        <v>●</v>
      </c>
      <c r="E96" s="48">
        <f>IF(J95="","",J95)</f>
        <v>4</v>
      </c>
      <c r="F96" s="49">
        <f>IF(I95="","",I95)</f>
        <v>6</v>
      </c>
      <c r="G96" s="42">
        <f>IF(K95="","",K95)</f>
      </c>
      <c r="H96" s="420"/>
      <c r="I96" s="421"/>
      <c r="J96" s="421"/>
      <c r="K96" s="422"/>
      <c r="L96" s="42" t="str">
        <f>IF(M96="","",IF(M96&gt;N96,"○","●"))</f>
        <v>○</v>
      </c>
      <c r="M96" s="48">
        <v>6</v>
      </c>
      <c r="N96" s="49">
        <v>4</v>
      </c>
      <c r="O96" s="42"/>
      <c r="P96" s="424" t="s">
        <v>466</v>
      </c>
      <c r="Q96" s="425"/>
      <c r="R96" s="425"/>
      <c r="S96" s="426"/>
      <c r="T96" s="48">
        <f>IF(D96="","",COUNTIF(D96:S96,"○"))</f>
        <v>1</v>
      </c>
      <c r="U96" s="49">
        <f>IF(D96="","",COUNTIF(D96:S96,"●"))</f>
        <v>1</v>
      </c>
      <c r="V96" s="439">
        <f>IF(E96="","",(E96+M96+Q96)/(E96+F96+M96+N96+Q96+R96)+T96)</f>
        <v>1.5</v>
      </c>
      <c r="W96" s="440"/>
      <c r="X96" s="433">
        <f>IF(V96="","",RANK(V96,V95:W98))</f>
        <v>3</v>
      </c>
      <c r="Y96" s="434"/>
      <c r="Z96" s="162"/>
      <c r="AA96" s="258"/>
      <c r="AB96" s="259"/>
      <c r="AD96" s="259"/>
      <c r="AE96" s="30"/>
      <c r="AF96" s="12"/>
      <c r="AG96" s="12"/>
    </row>
    <row r="97" spans="1:33" ht="23.25" customHeight="1">
      <c r="A97" s="80">
        <v>30</v>
      </c>
      <c r="B97" s="89" t="str">
        <f>IF(A97="","",VLOOKUP(A97,データ!$G$56:$I$86,2,FALSE))</f>
        <v>末吉　梨夏</v>
      </c>
      <c r="C97" s="57" t="str">
        <f>IF(A97="","",VLOOKUP(A97,データ!$G$56:$I$86,3,FALSE))</f>
        <v>サザンフィールド</v>
      </c>
      <c r="D97" s="441" t="s">
        <v>466</v>
      </c>
      <c r="E97" s="425"/>
      <c r="F97" s="425"/>
      <c r="G97" s="426"/>
      <c r="H97" s="43" t="str">
        <f>IF(L96="","",IF(L96="○","●","○"))</f>
        <v>●</v>
      </c>
      <c r="I97" s="15">
        <f>IF(N96="","",N96)</f>
        <v>4</v>
      </c>
      <c r="J97" s="44">
        <f>IF(M96="","",M96)</f>
        <v>6</v>
      </c>
      <c r="K97" s="42">
        <f>IF(O96="","",O96)</f>
      </c>
      <c r="L97" s="420"/>
      <c r="M97" s="421"/>
      <c r="N97" s="421"/>
      <c r="O97" s="422"/>
      <c r="P97" s="42" t="str">
        <f>IF(Q97="","",IF(Q97&gt;R97,"○","●"))</f>
        <v>●</v>
      </c>
      <c r="Q97" s="48">
        <v>2</v>
      </c>
      <c r="R97" s="49">
        <v>6</v>
      </c>
      <c r="S97" s="42"/>
      <c r="T97" s="48">
        <f>IF(H97="","",COUNTIF(H97:S97,"○"))</f>
        <v>0</v>
      </c>
      <c r="U97" s="49">
        <f>IF(H97="","",COUNTIF(H97:S97,"●"))</f>
        <v>2</v>
      </c>
      <c r="V97" s="439">
        <f>IF(H97="","",(E97+I97+Q97)/(E97+F97+I97+J97+Q97+R97)+T97)</f>
        <v>0.3333333333333333</v>
      </c>
      <c r="W97" s="440"/>
      <c r="X97" s="433">
        <f>IF(V97="","",RANK(V97,V95:W98))</f>
        <v>4</v>
      </c>
      <c r="Y97" s="434"/>
      <c r="Z97" s="17"/>
      <c r="AA97" s="10"/>
      <c r="AB97" s="258"/>
      <c r="AC97" s="259"/>
      <c r="AD97" s="259"/>
      <c r="AE97" s="30"/>
      <c r="AF97" s="10"/>
      <c r="AG97" s="10"/>
    </row>
    <row r="98" spans="1:25" ht="22.5" customHeight="1">
      <c r="A98" s="80">
        <v>17</v>
      </c>
      <c r="B98" s="89" t="str">
        <f>IF(A98="","",VLOOKUP(A98,データ!$G$56:$I$86,2,FALSE))</f>
        <v>島田　沙和子</v>
      </c>
      <c r="C98" s="57" t="str">
        <f>IF(A98="","",VLOOKUP(A98,データ!$G$56:$I$86,3,FALSE))</f>
        <v>清武Jr</v>
      </c>
      <c r="D98" s="53" t="str">
        <f>IF(P95="","",IF(P95="○","●","○"))</f>
        <v>●</v>
      </c>
      <c r="E98" s="50">
        <f>IF(R95="","",R95)</f>
        <v>3</v>
      </c>
      <c r="F98" s="52">
        <f>IF(Q95="","",Q95)</f>
        <v>6</v>
      </c>
      <c r="G98" s="51">
        <f>IF(S95="","",S95)</f>
      </c>
      <c r="H98" s="424" t="s">
        <v>466</v>
      </c>
      <c r="I98" s="425"/>
      <c r="J98" s="425"/>
      <c r="K98" s="426"/>
      <c r="L98" s="43" t="str">
        <f>IF(P97="","",IF(P97="○","●","○"))</f>
        <v>○</v>
      </c>
      <c r="M98" s="15">
        <f>IF(R97="","",R97)</f>
        <v>6</v>
      </c>
      <c r="N98" s="44">
        <f>IF(Q97="","",Q97)</f>
        <v>2</v>
      </c>
      <c r="O98" s="43">
        <f>IF(S97="","",S97)</f>
      </c>
      <c r="P98" s="420"/>
      <c r="Q98" s="421"/>
      <c r="R98" s="421"/>
      <c r="S98" s="422"/>
      <c r="T98" s="15">
        <f>IF(D98="","",COUNTIF(D98:S98,"○"))</f>
        <v>1</v>
      </c>
      <c r="U98" s="44">
        <f>IF(D98="","",COUNTIF(D98:S98,"●"))</f>
        <v>1</v>
      </c>
      <c r="V98" s="439">
        <f>IF(E98="","",(E98+I98+M98)/(E98+F98+I98+J98+M98+N98)+T98)</f>
        <v>1.5294117647058822</v>
      </c>
      <c r="W98" s="440"/>
      <c r="X98" s="433">
        <f>IF(V98="","",RANK(V98,V95:W98))</f>
        <v>2</v>
      </c>
      <c r="Y98" s="434"/>
    </row>
  </sheetData>
  <sheetProtection/>
  <mergeCells count="333">
    <mergeCell ref="H98:K98"/>
    <mergeCell ref="P98:S98"/>
    <mergeCell ref="V98:W98"/>
    <mergeCell ref="X98:Y98"/>
    <mergeCell ref="P96:S96"/>
    <mergeCell ref="V96:W96"/>
    <mergeCell ref="X96:Y96"/>
    <mergeCell ref="D97:G97"/>
    <mergeCell ref="V97:W97"/>
    <mergeCell ref="X97:Y97"/>
    <mergeCell ref="L97:O97"/>
    <mergeCell ref="H96:K96"/>
    <mergeCell ref="X82:Y82"/>
    <mergeCell ref="P94:S94"/>
    <mergeCell ref="V94:W94"/>
    <mergeCell ref="X94:Y94"/>
    <mergeCell ref="R89:S89"/>
    <mergeCell ref="T89:U89"/>
    <mergeCell ref="N88:Q88"/>
    <mergeCell ref="R88:U88"/>
    <mergeCell ref="L87:O87"/>
    <mergeCell ref="R87:S87"/>
    <mergeCell ref="X80:Y80"/>
    <mergeCell ref="X79:Y79"/>
    <mergeCell ref="V78:W78"/>
    <mergeCell ref="X78:Y78"/>
    <mergeCell ref="D45:G45"/>
    <mergeCell ref="V45:W45"/>
    <mergeCell ref="X45:Y45"/>
    <mergeCell ref="P4:Q4"/>
    <mergeCell ref="R4:S4"/>
    <mergeCell ref="P42:S42"/>
    <mergeCell ref="V42:W42"/>
    <mergeCell ref="D6:G6"/>
    <mergeCell ref="R6:S6"/>
    <mergeCell ref="T6:U6"/>
    <mergeCell ref="R7:S7"/>
    <mergeCell ref="T7:U7"/>
    <mergeCell ref="D30:G30"/>
    <mergeCell ref="R23:S23"/>
    <mergeCell ref="T18:U18"/>
    <mergeCell ref="Q19:U19"/>
    <mergeCell ref="P10:Q10"/>
    <mergeCell ref="R10:S10"/>
    <mergeCell ref="R8:S8"/>
    <mergeCell ref="R13:S13"/>
    <mergeCell ref="D5:G5"/>
    <mergeCell ref="D21:G21"/>
    <mergeCell ref="M9:Q9"/>
    <mergeCell ref="H17:K17"/>
    <mergeCell ref="D20:G20"/>
    <mergeCell ref="H20:K20"/>
    <mergeCell ref="H7:K7"/>
    <mergeCell ref="V95:W95"/>
    <mergeCell ref="X95:Y95"/>
    <mergeCell ref="T94:U94"/>
    <mergeCell ref="H31:K31"/>
    <mergeCell ref="H46:K46"/>
    <mergeCell ref="P46:S46"/>
    <mergeCell ref="V46:W46"/>
    <mergeCell ref="X46:Y46"/>
    <mergeCell ref="X39:Y39"/>
    <mergeCell ref="P78:S78"/>
    <mergeCell ref="D95:G95"/>
    <mergeCell ref="D94:G94"/>
    <mergeCell ref="H94:K94"/>
    <mergeCell ref="L94:O94"/>
    <mergeCell ref="L95:O95"/>
    <mergeCell ref="L92:O92"/>
    <mergeCell ref="R92:S92"/>
    <mergeCell ref="T92:U92"/>
    <mergeCell ref="N93:Q93"/>
    <mergeCell ref="R93:U93"/>
    <mergeCell ref="D90:G90"/>
    <mergeCell ref="H91:K91"/>
    <mergeCell ref="R91:S91"/>
    <mergeCell ref="T91:U91"/>
    <mergeCell ref="R90:S90"/>
    <mergeCell ref="T90:U90"/>
    <mergeCell ref="D89:G89"/>
    <mergeCell ref="L89:O89"/>
    <mergeCell ref="P89:Q89"/>
    <mergeCell ref="H89:K89"/>
    <mergeCell ref="D85:G85"/>
    <mergeCell ref="H86:K86"/>
    <mergeCell ref="R86:S86"/>
    <mergeCell ref="T86:U86"/>
    <mergeCell ref="X81:Y81"/>
    <mergeCell ref="D84:G84"/>
    <mergeCell ref="L84:O84"/>
    <mergeCell ref="P84:Q84"/>
    <mergeCell ref="L81:O81"/>
    <mergeCell ref="D81:G81"/>
    <mergeCell ref="H82:K82"/>
    <mergeCell ref="P82:S82"/>
    <mergeCell ref="V82:W82"/>
    <mergeCell ref="V81:W81"/>
    <mergeCell ref="H80:K80"/>
    <mergeCell ref="V80:W80"/>
    <mergeCell ref="D79:G79"/>
    <mergeCell ref="V79:W79"/>
    <mergeCell ref="L79:O79"/>
    <mergeCell ref="P80:S80"/>
    <mergeCell ref="D78:G78"/>
    <mergeCell ref="H78:K78"/>
    <mergeCell ref="T78:U78"/>
    <mergeCell ref="L78:O78"/>
    <mergeCell ref="T87:U87"/>
    <mergeCell ref="H84:K84"/>
    <mergeCell ref="R84:S84"/>
    <mergeCell ref="T84:U84"/>
    <mergeCell ref="R85:S85"/>
    <mergeCell ref="T85:U85"/>
    <mergeCell ref="R73:S73"/>
    <mergeCell ref="T73:U73"/>
    <mergeCell ref="H72:K72"/>
    <mergeCell ref="R72:S72"/>
    <mergeCell ref="T72:U72"/>
    <mergeCell ref="L73:O73"/>
    <mergeCell ref="D71:G71"/>
    <mergeCell ref="R71:S71"/>
    <mergeCell ref="T71:U71"/>
    <mergeCell ref="N69:Q69"/>
    <mergeCell ref="R69:U69"/>
    <mergeCell ref="D70:G70"/>
    <mergeCell ref="H70:K70"/>
    <mergeCell ref="L70:O70"/>
    <mergeCell ref="P70:Q70"/>
    <mergeCell ref="R70:S70"/>
    <mergeCell ref="T70:U70"/>
    <mergeCell ref="L45:O45"/>
    <mergeCell ref="T60:U60"/>
    <mergeCell ref="V53:W53"/>
    <mergeCell ref="L68:O68"/>
    <mergeCell ref="R51:S51"/>
    <mergeCell ref="T51:U51"/>
    <mergeCell ref="R52:S52"/>
    <mergeCell ref="T52:U52"/>
    <mergeCell ref="V56:W56"/>
    <mergeCell ref="V57:W57"/>
    <mergeCell ref="V58:W58"/>
    <mergeCell ref="T53:U53"/>
    <mergeCell ref="T68:U68"/>
    <mergeCell ref="R68:S68"/>
    <mergeCell ref="H67:K67"/>
    <mergeCell ref="R67:S67"/>
    <mergeCell ref="T67:U67"/>
    <mergeCell ref="R65:S65"/>
    <mergeCell ref="T65:U65"/>
    <mergeCell ref="R60:S60"/>
    <mergeCell ref="T50:U50"/>
    <mergeCell ref="R53:S53"/>
    <mergeCell ref="R63:S63"/>
    <mergeCell ref="T63:U63"/>
    <mergeCell ref="X42:Y42"/>
    <mergeCell ref="V43:W43"/>
    <mergeCell ref="X43:Y43"/>
    <mergeCell ref="H44:K44"/>
    <mergeCell ref="X44:Y44"/>
    <mergeCell ref="V44:W44"/>
    <mergeCell ref="T42:U42"/>
    <mergeCell ref="P44:S44"/>
    <mergeCell ref="D43:G43"/>
    <mergeCell ref="L43:O43"/>
    <mergeCell ref="D42:G42"/>
    <mergeCell ref="H42:K42"/>
    <mergeCell ref="L42:O42"/>
    <mergeCell ref="L41:O41"/>
    <mergeCell ref="R41:S41"/>
    <mergeCell ref="T41:U41"/>
    <mergeCell ref="H40:K40"/>
    <mergeCell ref="R40:S40"/>
    <mergeCell ref="T40:U40"/>
    <mergeCell ref="T38:U38"/>
    <mergeCell ref="D39:G39"/>
    <mergeCell ref="R39:S39"/>
    <mergeCell ref="T39:U39"/>
    <mergeCell ref="D38:G38"/>
    <mergeCell ref="H38:K38"/>
    <mergeCell ref="L38:O38"/>
    <mergeCell ref="P38:Q38"/>
    <mergeCell ref="R36:S36"/>
    <mergeCell ref="T36:U36"/>
    <mergeCell ref="H35:K35"/>
    <mergeCell ref="R35:S35"/>
    <mergeCell ref="T35:U35"/>
    <mergeCell ref="D34:G34"/>
    <mergeCell ref="R34:S34"/>
    <mergeCell ref="T34:U34"/>
    <mergeCell ref="D33:G33"/>
    <mergeCell ref="H33:K33"/>
    <mergeCell ref="L33:O33"/>
    <mergeCell ref="P33:Q33"/>
    <mergeCell ref="X29:Y29"/>
    <mergeCell ref="P29:S29"/>
    <mergeCell ref="D27:G27"/>
    <mergeCell ref="L27:O27"/>
    <mergeCell ref="P27:S27"/>
    <mergeCell ref="T27:U27"/>
    <mergeCell ref="H27:K27"/>
    <mergeCell ref="V27:W27"/>
    <mergeCell ref="H29:K29"/>
    <mergeCell ref="D28:G28"/>
    <mergeCell ref="X30:Y30"/>
    <mergeCell ref="P31:S31"/>
    <mergeCell ref="V31:W31"/>
    <mergeCell ref="X31:Y31"/>
    <mergeCell ref="D65:G65"/>
    <mergeCell ref="H65:K65"/>
    <mergeCell ref="L65:O65"/>
    <mergeCell ref="P65:Q65"/>
    <mergeCell ref="D61:G61"/>
    <mergeCell ref="R61:S61"/>
    <mergeCell ref="T61:U61"/>
    <mergeCell ref="R64:U64"/>
    <mergeCell ref="L63:O63"/>
    <mergeCell ref="N64:Q64"/>
    <mergeCell ref="D66:G66"/>
    <mergeCell ref="R66:S66"/>
    <mergeCell ref="T66:U66"/>
    <mergeCell ref="D60:G60"/>
    <mergeCell ref="H62:K62"/>
    <mergeCell ref="R62:S62"/>
    <mergeCell ref="T62:U62"/>
    <mergeCell ref="H60:K60"/>
    <mergeCell ref="L60:O60"/>
    <mergeCell ref="P60:Q60"/>
    <mergeCell ref="D4:G4"/>
    <mergeCell ref="H4:K4"/>
    <mergeCell ref="H22:K22"/>
    <mergeCell ref="L13:O13"/>
    <mergeCell ref="D10:G10"/>
    <mergeCell ref="D15:G15"/>
    <mergeCell ref="H15:K15"/>
    <mergeCell ref="L15:O15"/>
    <mergeCell ref="L8:O8"/>
    <mergeCell ref="L5:O5"/>
    <mergeCell ref="T13:U13"/>
    <mergeCell ref="R9:U9"/>
    <mergeCell ref="T10:U10"/>
    <mergeCell ref="T11:U11"/>
    <mergeCell ref="T22:U22"/>
    <mergeCell ref="H57:K57"/>
    <mergeCell ref="L58:O58"/>
    <mergeCell ref="R58:S58"/>
    <mergeCell ref="T58:U58"/>
    <mergeCell ref="T57:U57"/>
    <mergeCell ref="R57:S57"/>
    <mergeCell ref="M24:Q24"/>
    <mergeCell ref="R24:U24"/>
    <mergeCell ref="R22:S22"/>
    <mergeCell ref="D50:G50"/>
    <mergeCell ref="L53:O53"/>
    <mergeCell ref="D51:G51"/>
    <mergeCell ref="H52:K52"/>
    <mergeCell ref="H50:K50"/>
    <mergeCell ref="L50:O50"/>
    <mergeCell ref="D56:G56"/>
    <mergeCell ref="D55:G55"/>
    <mergeCell ref="R55:S55"/>
    <mergeCell ref="T55:U55"/>
    <mergeCell ref="R56:S56"/>
    <mergeCell ref="H55:K55"/>
    <mergeCell ref="T56:U56"/>
    <mergeCell ref="T23:U23"/>
    <mergeCell ref="V19:Y19"/>
    <mergeCell ref="L55:O55"/>
    <mergeCell ref="P55:Q55"/>
    <mergeCell ref="X28:Y28"/>
    <mergeCell ref="P50:Q50"/>
    <mergeCell ref="R50:S50"/>
    <mergeCell ref="X27:Y27"/>
    <mergeCell ref="V28:W28"/>
    <mergeCell ref="L28:O28"/>
    <mergeCell ref="R18:S18"/>
    <mergeCell ref="L30:O30"/>
    <mergeCell ref="R21:S21"/>
    <mergeCell ref="T21:U21"/>
    <mergeCell ref="P20:Q20"/>
    <mergeCell ref="R20:S20"/>
    <mergeCell ref="T20:U20"/>
    <mergeCell ref="L20:O20"/>
    <mergeCell ref="L18:O18"/>
    <mergeCell ref="L23:O23"/>
    <mergeCell ref="V6:W6"/>
    <mergeCell ref="X6:Y6"/>
    <mergeCell ref="V7:W7"/>
    <mergeCell ref="T4:U4"/>
    <mergeCell ref="V4:W4"/>
    <mergeCell ref="X4:Y4"/>
    <mergeCell ref="V5:W5"/>
    <mergeCell ref="X5:Y5"/>
    <mergeCell ref="X7:Y7"/>
    <mergeCell ref="V8:W8"/>
    <mergeCell ref="X8:Y8"/>
    <mergeCell ref="H12:K12"/>
    <mergeCell ref="R15:S15"/>
    <mergeCell ref="H10:K10"/>
    <mergeCell ref="L10:O10"/>
    <mergeCell ref="R11:S11"/>
    <mergeCell ref="P15:Q15"/>
    <mergeCell ref="T15:U15"/>
    <mergeCell ref="T8:U8"/>
    <mergeCell ref="T16:U16"/>
    <mergeCell ref="R17:S17"/>
    <mergeCell ref="D11:G11"/>
    <mergeCell ref="M14:Q14"/>
    <mergeCell ref="R14:U14"/>
    <mergeCell ref="T12:U12"/>
    <mergeCell ref="R16:S16"/>
    <mergeCell ref="T17:U17"/>
    <mergeCell ref="D16:G16"/>
    <mergeCell ref="R12:S12"/>
    <mergeCell ref="M37:Q37"/>
    <mergeCell ref="R37:U37"/>
    <mergeCell ref="V29:W29"/>
    <mergeCell ref="R38:S38"/>
    <mergeCell ref="M32:Q32"/>
    <mergeCell ref="R32:U32"/>
    <mergeCell ref="R33:S33"/>
    <mergeCell ref="T33:U33"/>
    <mergeCell ref="V30:W30"/>
    <mergeCell ref="L36:O36"/>
    <mergeCell ref="L4:O4"/>
    <mergeCell ref="X50:Y50"/>
    <mergeCell ref="V50:W50"/>
    <mergeCell ref="V55:W55"/>
    <mergeCell ref="X55:Y55"/>
    <mergeCell ref="X52:Y52"/>
    <mergeCell ref="V51:W51"/>
    <mergeCell ref="X51:Y51"/>
    <mergeCell ref="V52:W52"/>
    <mergeCell ref="X53:Y5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8" r:id="rId1"/>
  <rowBreaks count="2" manualBreakCount="2">
    <brk id="46" max="29" man="1"/>
    <brk id="74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49"/>
  <sheetViews>
    <sheetView zoomScaleSheetLayoutView="75" zoomScalePageLayoutView="0" workbookViewId="0" topLeftCell="A1">
      <selection activeCell="B21" sqref="B21"/>
    </sheetView>
  </sheetViews>
  <sheetFormatPr defaultColWidth="9.00390625" defaultRowHeight="13.5"/>
  <cols>
    <col min="1" max="1" width="3.375" style="61" customWidth="1"/>
    <col min="2" max="2" width="8.625" style="0" customWidth="1"/>
    <col min="4" max="25" width="1.75390625" style="131" customWidth="1"/>
    <col min="26" max="37" width="4.625" style="131" customWidth="1"/>
    <col min="38" max="49" width="4.625" style="0" customWidth="1"/>
    <col min="50" max="86" width="1.75390625" style="0" customWidth="1"/>
  </cols>
  <sheetData>
    <row r="1" s="18" customFormat="1" ht="17.25" customHeight="1">
      <c r="A1" s="138" t="s">
        <v>404</v>
      </c>
    </row>
    <row r="2" spans="1:49" s="1" customFormat="1" ht="28.5">
      <c r="A2" s="29" t="s">
        <v>373</v>
      </c>
      <c r="B2" s="37"/>
      <c r="C2" s="3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" customFormat="1" ht="15" customHeight="1">
      <c r="A3" s="129" t="s">
        <v>420</v>
      </c>
      <c r="B3" s="37"/>
      <c r="C3" s="3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2"/>
      <c r="AB3" s="182"/>
      <c r="AC3" s="182"/>
      <c r="AD3" s="182"/>
      <c r="AE3" s="182"/>
      <c r="AF3" s="182"/>
      <c r="AG3" s="182"/>
      <c r="AH3" s="11"/>
      <c r="AI3" s="11"/>
      <c r="AJ3" s="11"/>
      <c r="AK3" s="11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" customFormat="1" ht="18.75" customHeight="1">
      <c r="A4" s="239" t="s">
        <v>13</v>
      </c>
      <c r="B4" s="15" t="s">
        <v>39</v>
      </c>
      <c r="C4" s="71" t="s">
        <v>40</v>
      </c>
      <c r="D4" s="344" t="str">
        <f>LEFT(B5,3)</f>
        <v>魚住　</v>
      </c>
      <c r="E4" s="394"/>
      <c r="F4" s="394"/>
      <c r="G4" s="326"/>
      <c r="H4" s="394" t="str">
        <f>LEFT(B6,3)</f>
        <v>谷川　</v>
      </c>
      <c r="I4" s="394"/>
      <c r="J4" s="394"/>
      <c r="K4" s="326"/>
      <c r="L4" s="326" t="str">
        <f>LEFT(B7,3)</f>
        <v>大野　</v>
      </c>
      <c r="M4" s="326"/>
      <c r="N4" s="326"/>
      <c r="O4" s="326"/>
      <c r="P4" s="326" t="str">
        <f>LEFT(B8,3)</f>
        <v>須志田</v>
      </c>
      <c r="Q4" s="326"/>
      <c r="R4" s="326"/>
      <c r="S4" s="326"/>
      <c r="T4" s="326" t="str">
        <f>LEFT(B9,3)</f>
        <v>遠山　</v>
      </c>
      <c r="U4" s="326"/>
      <c r="V4" s="326"/>
      <c r="W4" s="326"/>
      <c r="X4" s="271" t="s">
        <v>46</v>
      </c>
      <c r="Y4" s="271"/>
      <c r="Z4" s="15" t="s">
        <v>1</v>
      </c>
      <c r="AA4" s="43" t="s">
        <v>47</v>
      </c>
      <c r="AB4" s="5"/>
      <c r="AD4" s="487" t="s">
        <v>472</v>
      </c>
      <c r="AE4" s="488"/>
      <c r="AF4" s="228" t="s">
        <v>473</v>
      </c>
      <c r="AG4" s="12"/>
      <c r="AH4" s="12"/>
      <c r="AK4" s="12"/>
      <c r="AL4" s="445"/>
      <c r="AM4" s="445"/>
      <c r="AN4" s="445"/>
      <c r="AO4" s="445"/>
      <c r="AP4" s="445"/>
      <c r="AQ4" s="445"/>
      <c r="AR4" s="445"/>
      <c r="AS4" s="445"/>
      <c r="AT4" s="12"/>
      <c r="AU4" s="12"/>
      <c r="AV4" s="8"/>
      <c r="AW4" s="8"/>
    </row>
    <row r="5" spans="1:49" s="1" customFormat="1" ht="18.75" customHeight="1">
      <c r="A5" s="80">
        <v>1</v>
      </c>
      <c r="B5" s="3" t="str">
        <f>IF(A5="","",VLOOKUP(A5,データ!$B$89:$D$95,2,FALSE))</f>
        <v>魚住　竜司</v>
      </c>
      <c r="C5" s="72" t="str">
        <f>IF(A5="","",VLOOKUP(A5,データ!$B$89:$D$95,3,FALSE))</f>
        <v>シーガイアＪｒ.</v>
      </c>
      <c r="D5" s="485"/>
      <c r="E5" s="480"/>
      <c r="F5" s="480"/>
      <c r="G5" s="481"/>
      <c r="H5" s="213" t="str">
        <f>IF(I5="","",IF(I5&gt;J5,"○","●"))</f>
        <v>●</v>
      </c>
      <c r="I5" s="214">
        <v>4</v>
      </c>
      <c r="J5" s="215">
        <v>6</v>
      </c>
      <c r="K5" s="215"/>
      <c r="L5" s="213" t="str">
        <f>IF(M5="","",IF(M5&gt;N5,"○","●"))</f>
        <v>○</v>
      </c>
      <c r="M5" s="214">
        <v>6</v>
      </c>
      <c r="N5" s="215">
        <v>4</v>
      </c>
      <c r="O5" s="215"/>
      <c r="P5" s="216" t="str">
        <f>IF(Q5="","",IF(Q5&gt;R5,"○","●"))</f>
        <v>○</v>
      </c>
      <c r="Q5" s="214">
        <v>6</v>
      </c>
      <c r="R5" s="215">
        <v>1</v>
      </c>
      <c r="S5" s="216"/>
      <c r="T5" s="216">
        <f>IF(U5="","",IF(U5&gt;V5,"○","●"))</f>
      </c>
      <c r="U5" s="214"/>
      <c r="V5" s="215"/>
      <c r="W5" s="216"/>
      <c r="X5" s="48">
        <f>IF(H5="","",COUNTIF(H5:W5,"○"))</f>
        <v>2</v>
      </c>
      <c r="Y5" s="49">
        <f>IF(H5="","",COUNTIF(H5:W5,"●"))</f>
        <v>1</v>
      </c>
      <c r="Z5" s="184">
        <f>IF(X5="","",(I5+E5+M5+Q5+U5)/(I5+E5+M5+F5+J5+N5+Q5+R5+U5+V5)+X5)</f>
        <v>2.5925925925925926</v>
      </c>
      <c r="AA5" s="42">
        <f>IF(Z5="","",RANK(Z5,$Z$5:$Z$9))</f>
        <v>1</v>
      </c>
      <c r="AB5" s="5"/>
      <c r="AC5" s="1">
        <v>1</v>
      </c>
      <c r="AD5" s="229" t="s">
        <v>467</v>
      </c>
      <c r="AE5" s="236"/>
      <c r="AF5" s="230" t="s">
        <v>474</v>
      </c>
      <c r="AG5" s="12"/>
      <c r="AH5" s="12"/>
      <c r="AK5" s="12"/>
      <c r="AL5" s="12"/>
      <c r="AM5" s="12"/>
      <c r="AN5" s="12"/>
      <c r="AO5" s="12"/>
      <c r="AP5" s="486"/>
      <c r="AQ5" s="486"/>
      <c r="AR5" s="490"/>
      <c r="AS5" s="490"/>
      <c r="AT5" s="7"/>
      <c r="AU5" s="7"/>
      <c r="AV5" s="8"/>
      <c r="AW5" s="8"/>
    </row>
    <row r="6" spans="1:49" s="1" customFormat="1" ht="18.75" customHeight="1">
      <c r="A6" s="80">
        <v>2</v>
      </c>
      <c r="B6" s="3" t="str">
        <f>IF(A6="","",VLOOKUP(A6,データ!$B$89:$D$95,2,FALSE))</f>
        <v>谷川　佑希</v>
      </c>
      <c r="C6" s="72" t="str">
        <f>IF(A6="","",VLOOKUP(A6,データ!$B$89:$D$95,3,FALSE))</f>
        <v>新富Ｊｒ</v>
      </c>
      <c r="D6" s="217" t="str">
        <f>IF(H5="","",IF(H5="○","●","○"))</f>
        <v>○</v>
      </c>
      <c r="E6" s="218">
        <f>IF(J5="","",J5)</f>
        <v>6</v>
      </c>
      <c r="F6" s="219">
        <f>IF(I5="","",I5)</f>
        <v>4</v>
      </c>
      <c r="G6" s="220">
        <f>IF(K5="","",K5)</f>
      </c>
      <c r="H6" s="479"/>
      <c r="I6" s="480"/>
      <c r="J6" s="480"/>
      <c r="K6" s="481"/>
      <c r="L6" s="221" t="str">
        <f>IF(M6="","",IF(M6&gt;N6,"○","●"))</f>
        <v>○</v>
      </c>
      <c r="M6" s="222">
        <v>6</v>
      </c>
      <c r="N6" s="223">
        <v>4</v>
      </c>
      <c r="O6" s="223"/>
      <c r="P6" s="216" t="str">
        <f>IF(Q6="","",IF(Q6&gt;R6,"○","●"))</f>
        <v>●</v>
      </c>
      <c r="Q6" s="214">
        <v>3</v>
      </c>
      <c r="R6" s="215">
        <v>6</v>
      </c>
      <c r="S6" s="216"/>
      <c r="T6" s="216">
        <f>IF(U6="","",IF(U6&gt;V6,"○","●"))</f>
      </c>
      <c r="U6" s="214"/>
      <c r="V6" s="215"/>
      <c r="W6" s="216"/>
      <c r="X6" s="48">
        <f>IF(D6="","",COUNTIF(D6:W6,"○"))</f>
        <v>2</v>
      </c>
      <c r="Y6" s="49">
        <f>IF(D6="","",COUNTIF(D6:W6,"●"))</f>
        <v>1</v>
      </c>
      <c r="Z6" s="184">
        <f>IF(X6="","",(I6+E6+M6+Q6+U6)/(I6+E6+M6+F6+J6+N6+Q6+R6+U6+V6)+X6)</f>
        <v>2.5172413793103448</v>
      </c>
      <c r="AA6" s="42">
        <f>IF(Z6="","",RANK(Z6,$Z$5:$Z$9))</f>
        <v>3</v>
      </c>
      <c r="AB6" s="5"/>
      <c r="AC6" s="1">
        <v>2</v>
      </c>
      <c r="AD6" s="231" t="s">
        <v>468</v>
      </c>
      <c r="AE6" s="237"/>
      <c r="AF6" s="232" t="s">
        <v>475</v>
      </c>
      <c r="AG6" s="10"/>
      <c r="AH6" s="10"/>
      <c r="AK6" s="10"/>
      <c r="AL6" s="31"/>
      <c r="AM6" s="31"/>
      <c r="AN6" s="31"/>
      <c r="AO6" s="31"/>
      <c r="AP6" s="486"/>
      <c r="AQ6" s="486"/>
      <c r="AR6" s="490"/>
      <c r="AS6" s="490"/>
      <c r="AT6" s="7"/>
      <c r="AU6" s="7"/>
      <c r="AV6" s="8"/>
      <c r="AW6" s="8"/>
    </row>
    <row r="7" spans="1:49" s="1" customFormat="1" ht="18.75" customHeight="1">
      <c r="A7" s="80">
        <v>3</v>
      </c>
      <c r="B7" s="3" t="str">
        <f>IF(A7="","",VLOOKUP(A7,データ!$B$89:$D$95,2,FALSE))</f>
        <v>大野　航平</v>
      </c>
      <c r="C7" s="72" t="str">
        <f>IF(A7="","",VLOOKUP(A7,データ!$B$89:$D$95,3,FALSE))</f>
        <v>リザーブＪｒ</v>
      </c>
      <c r="D7" s="217" t="str">
        <f>IF(L5="","",IF(L5="○","●","○"))</f>
        <v>●</v>
      </c>
      <c r="E7" s="218">
        <f>IF(N5="","",N5)</f>
        <v>4</v>
      </c>
      <c r="F7" s="219">
        <f>IF(M5="","",M5)</f>
        <v>6</v>
      </c>
      <c r="G7" s="220">
        <f>IF(O5="","",O5)</f>
      </c>
      <c r="H7" s="224" t="str">
        <f>IF(L6="","",IF(L6="○","●","○"))</f>
        <v>●</v>
      </c>
      <c r="I7" s="218">
        <f>IF(N6="","",N6)</f>
        <v>4</v>
      </c>
      <c r="J7" s="219">
        <f>IF(M6="","",M6)</f>
        <v>6</v>
      </c>
      <c r="K7" s="220">
        <f>IF(O6="","",O6)</f>
      </c>
      <c r="L7" s="479"/>
      <c r="M7" s="480"/>
      <c r="N7" s="480"/>
      <c r="O7" s="481"/>
      <c r="P7" s="216" t="str">
        <f>IF(Q7="","",IF(Q7&gt;R7,"○","●"))</f>
        <v>●</v>
      </c>
      <c r="Q7" s="214">
        <v>3</v>
      </c>
      <c r="R7" s="215">
        <v>6</v>
      </c>
      <c r="S7" s="216"/>
      <c r="T7" s="216">
        <f>IF(U7="","",IF(U7&gt;V7,"○","●"))</f>
      </c>
      <c r="U7" s="214"/>
      <c r="V7" s="215"/>
      <c r="W7" s="216"/>
      <c r="X7" s="48">
        <f>IF(D7="","",COUNTIF(D7:W7,"○"))</f>
        <v>0</v>
      </c>
      <c r="Y7" s="49">
        <f>IF(D7="","",COUNTIF(D7:W7,"●"))</f>
        <v>3</v>
      </c>
      <c r="Z7" s="184">
        <f>IF(X7="","",(I7+E7+M7+Q7+U7)/(I7+E7+M7+F7+J7+N7+Q7+R7+U7+V7)+X7)</f>
        <v>0.3793103448275862</v>
      </c>
      <c r="AA7" s="42">
        <f>IF(Z7="","",RANK(Z7,$Z$5:$Z$9))</f>
        <v>4</v>
      </c>
      <c r="AB7" s="5"/>
      <c r="AC7" s="1">
        <v>3</v>
      </c>
      <c r="AD7" s="233" t="s">
        <v>469</v>
      </c>
      <c r="AE7" s="237"/>
      <c r="AF7" s="232" t="s">
        <v>476</v>
      </c>
      <c r="AG7" s="12"/>
      <c r="AH7" s="12"/>
      <c r="AK7" s="17"/>
      <c r="AL7" s="17"/>
      <c r="AM7" s="489"/>
      <c r="AN7" s="489"/>
      <c r="AO7" s="489"/>
      <c r="AP7" s="486"/>
      <c r="AQ7" s="486"/>
      <c r="AR7" s="490"/>
      <c r="AS7" s="490"/>
      <c r="AT7" s="7"/>
      <c r="AU7" s="7"/>
      <c r="AV7" s="8"/>
      <c r="AW7" s="8"/>
    </row>
    <row r="8" spans="1:49" s="1" customFormat="1" ht="18.75" customHeight="1">
      <c r="A8" s="240">
        <v>4</v>
      </c>
      <c r="B8" s="3" t="str">
        <f>IF(A8="","",VLOOKUP(A8,データ!$B$89:$D$95,2,FALSE))</f>
        <v>須志田　　怜</v>
      </c>
      <c r="C8" s="72" t="str">
        <f>IF(A8="","",VLOOKUP(A8,データ!$B$89:$D$95,3,FALSE))</f>
        <v>日南TCジュニア</v>
      </c>
      <c r="D8" s="217" t="str">
        <f>IF(L6="","",IF(L6="○","●","○"))</f>
        <v>●</v>
      </c>
      <c r="E8" s="218">
        <f>IF(Q5="","",R5)</f>
        <v>1</v>
      </c>
      <c r="F8" s="219">
        <f>IF(Q5="","",Q5)</f>
        <v>6</v>
      </c>
      <c r="G8" s="220">
        <f>IF(O6="","",O6)</f>
      </c>
      <c r="H8" s="213" t="str">
        <f>IF(I8="","",IF(I8&gt;J8,"○","●"))</f>
        <v>○</v>
      </c>
      <c r="I8" s="218">
        <f>IF(R6="","",R6)</f>
        <v>6</v>
      </c>
      <c r="J8" s="219">
        <f>IF(Q6="","",Q6)</f>
        <v>3</v>
      </c>
      <c r="K8" s="215"/>
      <c r="L8" s="213" t="str">
        <f>IF(M8="","",IF(M8&gt;N8,"○","●"))</f>
        <v>○</v>
      </c>
      <c r="M8" s="218">
        <f>IF(R7="","",R7)</f>
        <v>6</v>
      </c>
      <c r="N8" s="219">
        <f>IF(Q7="","",Q7)</f>
        <v>3</v>
      </c>
      <c r="O8" s="215"/>
      <c r="P8" s="479"/>
      <c r="Q8" s="480"/>
      <c r="R8" s="480"/>
      <c r="S8" s="481"/>
      <c r="T8" s="216">
        <f>IF(U8="","",IF(U8&gt;V8,"○","●"))</f>
      </c>
      <c r="U8" s="214"/>
      <c r="V8" s="215"/>
      <c r="W8" s="216"/>
      <c r="X8" s="15">
        <f>IF(D8="","",COUNTIF(D8:W8,"○"))</f>
        <v>2</v>
      </c>
      <c r="Y8" s="44">
        <f>IF(D8="","",COUNTIF(D8:W8,"●"))</f>
        <v>1</v>
      </c>
      <c r="Z8" s="184">
        <f>IF(X8="","",(I8+E8+M8+Q8+U8)/(I8+E8+M8+F8+J8+N8+Q8+R8+U8+V8)+X8)</f>
        <v>2.52</v>
      </c>
      <c r="AA8" s="42">
        <f>IF(Z8="","",RANK(Z8,$Z$5:$Z$9))</f>
        <v>2</v>
      </c>
      <c r="AB8" s="5"/>
      <c r="AC8" s="1">
        <v>4</v>
      </c>
      <c r="AD8" s="233" t="s">
        <v>470</v>
      </c>
      <c r="AE8" s="237"/>
      <c r="AF8" s="232" t="s">
        <v>477</v>
      </c>
      <c r="AG8" s="10"/>
      <c r="AH8" s="10"/>
      <c r="AI8" s="445"/>
      <c r="AJ8" s="445"/>
      <c r="AK8" s="445"/>
      <c r="AL8" s="30"/>
      <c r="AM8" s="31"/>
      <c r="AN8" s="31"/>
      <c r="AO8" s="31"/>
      <c r="AP8" s="486"/>
      <c r="AQ8" s="486"/>
      <c r="AR8" s="490"/>
      <c r="AS8" s="490"/>
      <c r="AT8" s="7"/>
      <c r="AU8" s="7"/>
      <c r="AV8" s="7"/>
      <c r="AW8" s="7"/>
    </row>
    <row r="9" spans="1:49" s="1" customFormat="1" ht="18.75" customHeight="1">
      <c r="A9" s="240">
        <v>5</v>
      </c>
      <c r="B9" s="3" t="str">
        <f>IF(A9="","",VLOOKUP(A9,データ!$B$89:$D$95,2,FALSE))</f>
        <v>遠山　周衛</v>
      </c>
      <c r="C9" s="72" t="str">
        <f>IF(A9="","",VLOOKUP(A9,データ!$B$89:$D$95,3,FALSE))</f>
        <v>新富Ｊｒ</v>
      </c>
      <c r="D9" s="217" t="str">
        <f>IF(H8="","",IF(H8="○","●","○"))</f>
        <v>●</v>
      </c>
      <c r="E9" s="218" t="s">
        <v>527</v>
      </c>
      <c r="F9" s="219" t="s">
        <v>528</v>
      </c>
      <c r="G9" s="220">
        <f>IF(K8="","",K8)</f>
      </c>
      <c r="H9" s="221">
        <f>IF(I9="","",IF(I9&gt;J9,"○","●"))</f>
      </c>
      <c r="I9" s="218">
        <f>IF(V6="","",V6)</f>
      </c>
      <c r="J9" s="219">
        <f>IF(U6="","",U6)</f>
      </c>
      <c r="K9" s="223"/>
      <c r="L9" s="221">
        <f>IF(M9="","",IF(M9&gt;N9,"○","●"))</f>
      </c>
      <c r="M9" s="218">
        <f>IF(V7="","",V7)</f>
      </c>
      <c r="N9" s="219">
        <f>IF(U7="","",U7)</f>
      </c>
      <c r="O9" s="223"/>
      <c r="P9" s="225">
        <f>IF(Q9="","",IF(Q9&gt;R9,"○","●"))</f>
      </c>
      <c r="Q9" s="218">
        <f>IF(V8="","",V8)</f>
      </c>
      <c r="R9" s="219">
        <f>IF(U8="","",U8)</f>
      </c>
      <c r="S9" s="225"/>
      <c r="T9" s="479"/>
      <c r="U9" s="480"/>
      <c r="V9" s="480"/>
      <c r="W9" s="481"/>
      <c r="X9" s="15"/>
      <c r="Y9" s="44"/>
      <c r="Z9" s="226">
        <f>IF(I9="","",(I9+M9+Q9+U9)/(I9+M9+N9+Q9+R9+U9+V9)+X9)</f>
      </c>
      <c r="AA9" s="43">
        <f>IF(Z9="","",RANK(Z9,$Z$5:$Z$9))</f>
      </c>
      <c r="AB9" s="5"/>
      <c r="AC9" s="1">
        <v>5</v>
      </c>
      <c r="AD9" s="234" t="s">
        <v>471</v>
      </c>
      <c r="AE9" s="238"/>
      <c r="AF9" s="235" t="s">
        <v>478</v>
      </c>
      <c r="AG9" s="10"/>
      <c r="AH9" s="10"/>
      <c r="AI9" s="10"/>
      <c r="AJ9" s="10"/>
      <c r="AK9" s="10"/>
      <c r="AL9" s="489"/>
      <c r="AM9" s="489"/>
      <c r="AN9" s="489"/>
      <c r="AO9" s="489"/>
      <c r="AP9" s="486"/>
      <c r="AQ9" s="486"/>
      <c r="AR9" s="490"/>
      <c r="AS9" s="490"/>
      <c r="AT9" s="7"/>
      <c r="AU9" s="7"/>
      <c r="AV9" s="7"/>
      <c r="AW9" s="7"/>
    </row>
    <row r="10" spans="1:49" s="1" customFormat="1" ht="15" customHeight="1">
      <c r="A10" s="241"/>
      <c r="B10" s="5"/>
      <c r="C10" s="5"/>
      <c r="D10" s="30"/>
      <c r="E10" s="10"/>
      <c r="F10" s="10"/>
      <c r="G10" s="10"/>
      <c r="H10" s="30"/>
      <c r="I10" s="10"/>
      <c r="J10" s="10"/>
      <c r="K10" s="10"/>
      <c r="L10" s="12"/>
      <c r="M10" s="12"/>
      <c r="N10" s="12"/>
      <c r="O10" s="12"/>
      <c r="P10" s="10"/>
      <c r="Q10" s="10"/>
      <c r="R10" s="130"/>
      <c r="S10" s="130"/>
      <c r="T10" s="10"/>
      <c r="U10" s="10"/>
      <c r="V10" s="10"/>
      <c r="W10" s="10"/>
      <c r="X10" s="10"/>
      <c r="Y10" s="10"/>
      <c r="Z10" s="12"/>
      <c r="AA10" s="18"/>
      <c r="AB10" s="5"/>
      <c r="AC10" s="227"/>
      <c r="AD10" s="227"/>
      <c r="AE10" s="227"/>
      <c r="AF10" s="38"/>
      <c r="AG10" s="12"/>
      <c r="AH10" s="12"/>
      <c r="AI10" s="17"/>
      <c r="AJ10" s="17"/>
      <c r="AK10" s="17"/>
      <c r="AL10" s="17"/>
      <c r="AM10" s="17"/>
      <c r="AN10" s="37"/>
      <c r="AO10" s="37"/>
      <c r="AP10" s="31"/>
      <c r="AQ10" s="31"/>
      <c r="AR10" s="31"/>
      <c r="AS10" s="31"/>
      <c r="AT10" s="58"/>
      <c r="AU10" s="31"/>
      <c r="AV10" s="31"/>
      <c r="AW10" s="31"/>
    </row>
    <row r="11" spans="1:49" s="1" customFormat="1" ht="34.5" customHeight="1">
      <c r="A11" s="242" t="s">
        <v>374</v>
      </c>
      <c r="B11"/>
      <c r="C11"/>
      <c r="D11" s="12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s="1" customFormat="1" ht="15" customHeight="1">
      <c r="A12" s="129" t="s">
        <v>420</v>
      </c>
      <c r="B12"/>
      <c r="C12"/>
      <c r="D12" s="131"/>
      <c r="E12" s="131"/>
      <c r="F12" s="131"/>
      <c r="G12" s="131"/>
      <c r="H12" s="131"/>
      <c r="I12" s="131"/>
      <c r="J12" s="131"/>
      <c r="K12" s="14"/>
      <c r="L12" s="14"/>
      <c r="M12" s="14"/>
      <c r="N12" s="14"/>
      <c r="O12" s="14"/>
      <c r="P12" s="183"/>
      <c r="Q12" s="183"/>
      <c r="R12" s="183"/>
      <c r="S12" s="183"/>
      <c r="T12" s="183"/>
      <c r="U12" s="183"/>
      <c r="V12" s="18"/>
      <c r="W12" s="18"/>
      <c r="X12" s="18"/>
      <c r="Y12" s="18"/>
      <c r="Z12" s="23"/>
      <c r="AA12" s="86"/>
      <c r="AB12" s="137"/>
      <c r="AC12" s="137"/>
      <c r="AD12" s="19"/>
      <c r="AE12" s="19"/>
      <c r="AF12" s="19"/>
      <c r="AG12" s="1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446"/>
      <c r="AU12" s="446"/>
      <c r="AV12" s="445"/>
      <c r="AW12" s="445"/>
    </row>
    <row r="13" spans="1:34" s="1" customFormat="1" ht="21" customHeight="1">
      <c r="A13" s="239" t="s">
        <v>384</v>
      </c>
      <c r="B13" s="21" t="s">
        <v>41</v>
      </c>
      <c r="C13" s="71" t="s">
        <v>385</v>
      </c>
      <c r="D13" s="344" t="str">
        <f>LEFT(B14,3)</f>
        <v>黒木　</v>
      </c>
      <c r="E13" s="394"/>
      <c r="F13" s="394"/>
      <c r="G13" s="326"/>
      <c r="H13" s="394" t="str">
        <f>LEFT(B15,3)</f>
        <v>甲斐　</v>
      </c>
      <c r="I13" s="394"/>
      <c r="J13" s="394"/>
      <c r="K13" s="326"/>
      <c r="L13" s="326" t="str">
        <f>LEFT(B16,3)</f>
        <v>郡　風</v>
      </c>
      <c r="M13" s="326"/>
      <c r="N13" s="326"/>
      <c r="O13" s="326"/>
      <c r="P13" s="396" t="str">
        <f>LEFT(B17,3)</f>
        <v>前原　</v>
      </c>
      <c r="Q13" s="423"/>
      <c r="R13" s="423"/>
      <c r="S13" s="341"/>
      <c r="T13" s="271" t="s">
        <v>46</v>
      </c>
      <c r="U13" s="271"/>
      <c r="V13" s="433" t="s">
        <v>1</v>
      </c>
      <c r="W13" s="434"/>
      <c r="X13" s="271" t="s">
        <v>47</v>
      </c>
      <c r="Y13" s="271"/>
      <c r="Z13" s="6"/>
      <c r="AA13" s="10"/>
      <c r="AB13" s="5"/>
      <c r="AC13" s="5"/>
      <c r="AD13" s="6"/>
      <c r="AE13" s="6"/>
      <c r="AF13" s="12"/>
      <c r="AG13" s="12"/>
      <c r="AH13" s="12"/>
    </row>
    <row r="14" spans="1:34" s="1" customFormat="1" ht="21" customHeight="1">
      <c r="A14" s="240">
        <v>1</v>
      </c>
      <c r="B14" s="2" t="str">
        <f>IF(A14="","",VLOOKUP(A14,データ!$G$89:$O$95,2,FALSE))</f>
        <v>黒木　日菜子</v>
      </c>
      <c r="C14" s="72" t="str">
        <f>IF(A14="","",VLOOKUP(A14,データ!$G$89:$O$95,3,FALSE))</f>
        <v>チームファイナル</v>
      </c>
      <c r="D14" s="427"/>
      <c r="E14" s="428"/>
      <c r="F14" s="428"/>
      <c r="G14" s="429"/>
      <c r="H14" s="42" t="str">
        <f>IF(I14="","",IF(I14&gt;J14,"○","●"))</f>
        <v>○</v>
      </c>
      <c r="I14" s="48">
        <v>6</v>
      </c>
      <c r="J14" s="49">
        <v>5</v>
      </c>
      <c r="K14" s="42"/>
      <c r="L14" s="424" t="s">
        <v>466</v>
      </c>
      <c r="M14" s="425"/>
      <c r="N14" s="425"/>
      <c r="O14" s="426"/>
      <c r="P14" s="42" t="str">
        <f>IF(Q14="","",IF(Q14&gt;R14,"○","●"))</f>
        <v>●</v>
      </c>
      <c r="Q14" s="48">
        <v>2</v>
      </c>
      <c r="R14" s="49">
        <v>6</v>
      </c>
      <c r="S14" s="42"/>
      <c r="T14" s="48">
        <f>IF(H14="","",COUNTIF(D14:S14,"○"))</f>
        <v>1</v>
      </c>
      <c r="U14" s="49">
        <f>IF(H14="","",COUNTIF(D14:S14,"●"))</f>
        <v>1</v>
      </c>
      <c r="V14" s="435">
        <f>IF(I14="","",(I14+M14+Q14)/(I14+J14+M14+N14+Q14+R14)+T14)</f>
        <v>1.4210526315789473</v>
      </c>
      <c r="W14" s="436"/>
      <c r="X14" s="437">
        <f>IF(V14="","",RANK(V14,V14:W17))</f>
        <v>3</v>
      </c>
      <c r="Y14" s="438"/>
      <c r="Z14" s="6"/>
      <c r="AA14" s="10"/>
      <c r="AB14" s="5"/>
      <c r="AC14" s="5"/>
      <c r="AD14" s="6"/>
      <c r="AE14" s="6"/>
      <c r="AF14" s="12"/>
      <c r="AG14" s="12"/>
      <c r="AH14" s="12"/>
    </row>
    <row r="15" spans="1:34" s="1" customFormat="1" ht="21" customHeight="1">
      <c r="A15" s="240">
        <v>2</v>
      </c>
      <c r="B15" s="2" t="str">
        <f>IF(A15="","",VLOOKUP(A15,データ!$G$89:$O$95,2,FALSE))</f>
        <v>甲斐　南那</v>
      </c>
      <c r="C15" s="72" t="str">
        <f>IF(A15="","",VLOOKUP(A15,データ!$G$89:$O$95,3,FALSE))</f>
        <v>ロイヤルＪｒ</v>
      </c>
      <c r="D15" s="47" t="str">
        <f>IF(H14="","",IF(H14="○","●","○"))</f>
        <v>●</v>
      </c>
      <c r="E15" s="48">
        <f>IF(J14="","",J14)</f>
        <v>5</v>
      </c>
      <c r="F15" s="49">
        <f>IF(I14="","",I14)</f>
        <v>6</v>
      </c>
      <c r="G15" s="42">
        <f>IF(K14="","",K14)</f>
      </c>
      <c r="H15" s="420"/>
      <c r="I15" s="421"/>
      <c r="J15" s="421"/>
      <c r="K15" s="422"/>
      <c r="L15" s="42" t="str">
        <f>IF(M15="","",IF(M15&gt;N15,"○","●"))</f>
        <v>○</v>
      </c>
      <c r="M15" s="48">
        <v>6</v>
      </c>
      <c r="N15" s="49">
        <v>3</v>
      </c>
      <c r="O15" s="42"/>
      <c r="P15" s="424" t="s">
        <v>466</v>
      </c>
      <c r="Q15" s="425"/>
      <c r="R15" s="425"/>
      <c r="S15" s="426"/>
      <c r="T15" s="48">
        <f>IF(D15="","",COUNTIF(D15:S15,"○"))</f>
        <v>1</v>
      </c>
      <c r="U15" s="49">
        <f>IF(D15="","",COUNTIF(D15:S15,"●"))</f>
        <v>1</v>
      </c>
      <c r="V15" s="439">
        <f>IF(E15="","",(E15+M15+Q15)/(E15+F15+M15+N15+Q15+R15)+T15)</f>
        <v>1.55</v>
      </c>
      <c r="W15" s="440"/>
      <c r="X15" s="433">
        <f>IF(V15="","",RANK(V15,V14:W17))</f>
        <v>2</v>
      </c>
      <c r="Y15" s="434"/>
      <c r="Z15" s="6"/>
      <c r="AA15" s="10"/>
      <c r="AB15" s="5"/>
      <c r="AC15" s="5"/>
      <c r="AD15" s="6"/>
      <c r="AE15" s="6"/>
      <c r="AF15" s="30"/>
      <c r="AG15" s="10"/>
      <c r="AH15" s="10"/>
    </row>
    <row r="16" spans="1:34" s="1" customFormat="1" ht="21" customHeight="1">
      <c r="A16" s="240">
        <v>3</v>
      </c>
      <c r="B16" s="2" t="str">
        <f>IF(A16="","",VLOOKUP(A16,データ!$G$89:$O$95,2,FALSE))</f>
        <v>郡　風花</v>
      </c>
      <c r="C16" s="72" t="str">
        <f>IF(A16="","",VLOOKUP(A16,データ!$G$89:$O$95,3,FALSE))</f>
        <v>清武Jr</v>
      </c>
      <c r="D16" s="441" t="s">
        <v>466</v>
      </c>
      <c r="E16" s="425"/>
      <c r="F16" s="425"/>
      <c r="G16" s="426"/>
      <c r="H16" s="43" t="str">
        <f>IF(L15="","",IF(L15="○","●","○"))</f>
        <v>●</v>
      </c>
      <c r="I16" s="15">
        <f>IF(N15="","",N15)</f>
        <v>3</v>
      </c>
      <c r="J16" s="44">
        <f>IF(M15="","",M15)</f>
        <v>6</v>
      </c>
      <c r="K16" s="42">
        <f>IF(O15="","",O15)</f>
      </c>
      <c r="L16" s="420"/>
      <c r="M16" s="421"/>
      <c r="N16" s="421"/>
      <c r="O16" s="422"/>
      <c r="P16" s="42" t="str">
        <f>IF(Q16="","",IF(Q16&gt;R16,"○","●"))</f>
        <v>●</v>
      </c>
      <c r="Q16" s="48">
        <v>5</v>
      </c>
      <c r="R16" s="49">
        <v>6</v>
      </c>
      <c r="S16" s="42"/>
      <c r="T16" s="48">
        <f>IF(H16="","",COUNTIF(H16:S16,"○"))</f>
        <v>0</v>
      </c>
      <c r="U16" s="49">
        <f>IF(H16="","",COUNTIF(H16:S16,"●"))</f>
        <v>2</v>
      </c>
      <c r="V16" s="439">
        <f>IF(I16="","",(E16+I16+Q16)/(E16+F16+I16+J16+Q16+R16)+T16)</f>
        <v>0.4</v>
      </c>
      <c r="W16" s="440"/>
      <c r="X16" s="433">
        <f>IF(V16="","",RANK(V16,V14:W17))</f>
        <v>4</v>
      </c>
      <c r="Y16" s="434"/>
      <c r="Z16" s="6"/>
      <c r="AA16" s="12"/>
      <c r="AB16" s="5"/>
      <c r="AC16" s="5"/>
      <c r="AD16" s="6"/>
      <c r="AE16" s="6"/>
      <c r="AF16" s="12"/>
      <c r="AG16" s="12"/>
      <c r="AH16" s="12"/>
    </row>
    <row r="17" spans="1:34" s="1" customFormat="1" ht="21" customHeight="1">
      <c r="A17" s="77">
        <v>4</v>
      </c>
      <c r="B17" s="89" t="str">
        <f>IF(A17="","",VLOOKUP(A17,データ!$G$89:$O$95,2,FALSE))</f>
        <v>前原　舞乃</v>
      </c>
      <c r="C17" s="72" t="str">
        <f>IF(A17="","",VLOOKUP(A17,データ!$G$89:$O$95,3,FALSE))</f>
        <v>シーガイアＪｒ.</v>
      </c>
      <c r="D17" s="53" t="str">
        <f>IF(P14="","",IF(P14="○","●","○"))</f>
        <v>○</v>
      </c>
      <c r="E17" s="50">
        <f>IF(R14="","",R14)</f>
        <v>6</v>
      </c>
      <c r="F17" s="52">
        <f>IF(Q14="","",Q14)</f>
        <v>2</v>
      </c>
      <c r="G17" s="51">
        <f>IF(S14="","",S14)</f>
      </c>
      <c r="H17" s="424" t="s">
        <v>466</v>
      </c>
      <c r="I17" s="425"/>
      <c r="J17" s="425"/>
      <c r="K17" s="426"/>
      <c r="L17" s="43" t="str">
        <f>IF(P16="","",IF(P16="○","●","○"))</f>
        <v>○</v>
      </c>
      <c r="M17" s="15">
        <f>IF(R16="","",R16)</f>
        <v>6</v>
      </c>
      <c r="N17" s="44">
        <f>IF(Q16="","",Q16)</f>
        <v>5</v>
      </c>
      <c r="O17" s="43">
        <f>IF(S16="","",S16)</f>
      </c>
      <c r="P17" s="420"/>
      <c r="Q17" s="421"/>
      <c r="R17" s="421"/>
      <c r="S17" s="422"/>
      <c r="T17" s="15">
        <f>IF(D17="","",COUNTIF(D17:S17,"○"))</f>
        <v>2</v>
      </c>
      <c r="U17" s="44">
        <f>IF(D17="","",COUNTIF(D17:S17,"●"))</f>
        <v>0</v>
      </c>
      <c r="V17" s="439">
        <f>IF(E17="","",(E17+I17+M17)/(E17+F17+I17+J17+M17+N17)+T17)</f>
        <v>2.6315789473684212</v>
      </c>
      <c r="W17" s="440"/>
      <c r="X17" s="433">
        <f>IF(V17="","",RANK(V17,V14:W17))</f>
        <v>1</v>
      </c>
      <c r="Y17" s="434"/>
      <c r="Z17" s="6"/>
      <c r="AA17" s="12"/>
      <c r="AB17" s="12"/>
      <c r="AC17" s="12"/>
      <c r="AD17" s="6"/>
      <c r="AE17" s="6"/>
      <c r="AF17" s="483"/>
      <c r="AG17" s="483"/>
      <c r="AH17" s="483"/>
    </row>
    <row r="18" spans="1:34" s="1" customFormat="1" ht="21" customHeight="1">
      <c r="A18" s="61"/>
      <c r="B18"/>
      <c r="C18"/>
      <c r="D18" s="131"/>
      <c r="E18" s="131"/>
      <c r="F18" s="131"/>
      <c r="G18" s="131"/>
      <c r="H18" s="131"/>
      <c r="I18" s="131"/>
      <c r="J18" s="131"/>
      <c r="K18" s="131"/>
      <c r="L18" s="131"/>
      <c r="M18" s="445"/>
      <c r="N18" s="484"/>
      <c r="O18" s="484"/>
      <c r="P18" s="484"/>
      <c r="Q18" s="484"/>
      <c r="R18" s="461"/>
      <c r="S18" s="445"/>
      <c r="T18" s="445"/>
      <c r="U18" s="445"/>
      <c r="V18"/>
      <c r="W18"/>
      <c r="X18"/>
      <c r="Y18"/>
      <c r="Z18" s="6"/>
      <c r="AA18" s="10"/>
      <c r="AB18" s="5"/>
      <c r="AC18" s="5"/>
      <c r="AD18" s="6"/>
      <c r="AE18" s="6"/>
      <c r="AF18" s="482"/>
      <c r="AG18" s="482"/>
      <c r="AH18" s="482"/>
    </row>
    <row r="19" spans="1:34" s="1" customFormat="1" ht="21" customHeight="1">
      <c r="A19" s="74" t="s">
        <v>386</v>
      </c>
      <c r="B19" s="15" t="s">
        <v>41</v>
      </c>
      <c r="C19" s="73" t="s">
        <v>387</v>
      </c>
      <c r="D19" s="344" t="str">
        <f>LEFT(B20,3)</f>
        <v>猪野　</v>
      </c>
      <c r="E19" s="394"/>
      <c r="F19" s="394"/>
      <c r="G19" s="326"/>
      <c r="H19" s="394" t="str">
        <f>LEFT(B21,3)</f>
        <v>上村　</v>
      </c>
      <c r="I19" s="394"/>
      <c r="J19" s="394"/>
      <c r="K19" s="326"/>
      <c r="L19" s="326" t="str">
        <f>LEFT(B22,3)</f>
        <v>伊藤　</v>
      </c>
      <c r="M19" s="326"/>
      <c r="N19" s="326"/>
      <c r="O19" s="326"/>
      <c r="P19" s="271" t="s">
        <v>46</v>
      </c>
      <c r="Q19" s="271"/>
      <c r="R19" s="433" t="s">
        <v>1</v>
      </c>
      <c r="S19" s="434"/>
      <c r="T19" s="271" t="s">
        <v>47</v>
      </c>
      <c r="U19" s="271"/>
      <c r="V19"/>
      <c r="W19"/>
      <c r="X19"/>
      <c r="Y19"/>
      <c r="Z19" s="6"/>
      <c r="AA19" s="10"/>
      <c r="AB19" s="5"/>
      <c r="AC19" s="5"/>
      <c r="AD19" s="6"/>
      <c r="AE19" s="6"/>
      <c r="AF19" s="30"/>
      <c r="AG19" s="10"/>
      <c r="AH19" s="10"/>
    </row>
    <row r="20" spans="1:37" ht="21" customHeight="1">
      <c r="A20" s="74">
        <v>5</v>
      </c>
      <c r="B20" s="2" t="str">
        <f>IF(A20="","",VLOOKUP(A20,データ!$G$89:$O$95,2,FALSE))</f>
        <v>猪野　ひより</v>
      </c>
      <c r="C20" s="72" t="str">
        <f>IF(A20="","",VLOOKUP(A20,データ!$G$89:$O$95,3,FALSE))</f>
        <v>シーガイアＪｒ.</v>
      </c>
      <c r="D20" s="453"/>
      <c r="E20" s="421"/>
      <c r="F20" s="421"/>
      <c r="G20" s="422"/>
      <c r="H20" s="25" t="str">
        <f>IF(I20="","",IF(I20&gt;J20,"○","●"))</f>
        <v>○</v>
      </c>
      <c r="I20" s="48">
        <v>6</v>
      </c>
      <c r="J20" s="49">
        <v>0</v>
      </c>
      <c r="K20" s="49"/>
      <c r="L20" s="25" t="str">
        <f>IF(M20="","",IF(M20&gt;N20,"○","●"))</f>
        <v>○</v>
      </c>
      <c r="M20" s="48">
        <v>6</v>
      </c>
      <c r="N20" s="49">
        <v>3</v>
      </c>
      <c r="O20" s="49"/>
      <c r="P20" s="22">
        <f>IF(H20="","",COUNTIF(D20:O20,"○"))</f>
        <v>2</v>
      </c>
      <c r="Q20" s="20">
        <f>IF(H20="","",COUNTIF(D20:O20,"●"))</f>
        <v>0</v>
      </c>
      <c r="R20" s="451">
        <f>IF(I20="","",(I20+M20)/(I20+J20+M20+N20)+P20)</f>
        <v>2.8</v>
      </c>
      <c r="S20" s="452"/>
      <c r="T20" s="450">
        <f>IF(R20="","",RANK(R20,R20:S22))</f>
        <v>1</v>
      </c>
      <c r="U20" s="450"/>
      <c r="V20"/>
      <c r="W20"/>
      <c r="X20"/>
      <c r="Y20"/>
      <c r="Z20" s="6"/>
      <c r="AA20" s="10"/>
      <c r="AB20" s="5"/>
      <c r="AC20" s="5"/>
      <c r="AD20" s="6"/>
      <c r="AE20" s="6"/>
      <c r="AF20" s="30"/>
      <c r="AG20" s="10"/>
      <c r="AH20" s="10"/>
      <c r="AI20"/>
      <c r="AJ20"/>
      <c r="AK20"/>
    </row>
    <row r="21" spans="1:37" ht="21" customHeight="1">
      <c r="A21" s="80">
        <v>6</v>
      </c>
      <c r="B21" s="2" t="str">
        <f>IF(A21="","",VLOOKUP(A21,データ!$G$89:$O$95,2,FALSE))</f>
        <v>上村　杏子</v>
      </c>
      <c r="C21" s="72" t="str">
        <f>IF(A21="","",VLOOKUP(A21,データ!$G$89:$O$95,3,FALSE))</f>
        <v>リザーブＪｒ</v>
      </c>
      <c r="D21" s="26" t="str">
        <f>IF(H20="","",IF(H20="○","●","○"))</f>
        <v>●</v>
      </c>
      <c r="E21" s="22">
        <f>IF(J20="","",J20)</f>
        <v>0</v>
      </c>
      <c r="F21" s="20">
        <f>IF(I20="","",I20)</f>
        <v>6</v>
      </c>
      <c r="G21" s="56">
        <f>IF(K20="","",K20)</f>
      </c>
      <c r="H21" s="420"/>
      <c r="I21" s="421"/>
      <c r="J21" s="421"/>
      <c r="K21" s="422"/>
      <c r="L21" s="27" t="str">
        <f>IF(M21="","",IF(M21&gt;N21,"○","●"))</f>
        <v>●</v>
      </c>
      <c r="M21" s="15">
        <v>2</v>
      </c>
      <c r="N21" s="44">
        <v>6</v>
      </c>
      <c r="O21" s="44"/>
      <c r="P21" s="22">
        <f>IF(D21="","",COUNTIF(D21:O21,"○"))</f>
        <v>0</v>
      </c>
      <c r="Q21" s="20">
        <f>IF(D21="","",COUNTIF(D21:O21,"●"))</f>
        <v>2</v>
      </c>
      <c r="R21" s="451">
        <f>IF(E21="","",(E21+M21)/(E21+F21+M21+N21)+P21)</f>
        <v>0.14285714285714285</v>
      </c>
      <c r="S21" s="452"/>
      <c r="T21" s="450">
        <f>IF(R21="","",RANK(R21,R20:S22))</f>
        <v>3</v>
      </c>
      <c r="U21" s="450"/>
      <c r="V21"/>
      <c r="W21"/>
      <c r="X21"/>
      <c r="Y21"/>
      <c r="Z21" s="6"/>
      <c r="AA21" s="10"/>
      <c r="AB21" s="5"/>
      <c r="AC21" s="5"/>
      <c r="AD21" s="6"/>
      <c r="AE21" s="6"/>
      <c r="AF21" s="30"/>
      <c r="AG21" s="10"/>
      <c r="AH21" s="10"/>
      <c r="AI21"/>
      <c r="AJ21"/>
      <c r="AK21"/>
    </row>
    <row r="22" spans="1:37" ht="21" customHeight="1">
      <c r="A22" s="74">
        <v>7</v>
      </c>
      <c r="B22" s="60" t="str">
        <f>IF(A22="","",VLOOKUP(A22,データ!$G$89:$O$95,2,FALSE))</f>
        <v>伊藤　夢華</v>
      </c>
      <c r="C22" s="179" t="str">
        <f>IF(A22="","",VLOOKUP(A22,データ!$G$89:$O$95,3,FALSE))</f>
        <v>チームファイナル</v>
      </c>
      <c r="D22" s="26" t="str">
        <f>IF(L20="","",IF(L20="○","●","○"))</f>
        <v>●</v>
      </c>
      <c r="E22" s="22">
        <f>IF(N20="","",N20)</f>
        <v>3</v>
      </c>
      <c r="F22" s="20">
        <f>IF(M20="","",M20)</f>
        <v>6</v>
      </c>
      <c r="G22" s="56">
        <f>IF(O20="","",O20)</f>
      </c>
      <c r="H22" s="28" t="str">
        <f>IF(L21="","",IF(L21="○","●","○"))</f>
        <v>○</v>
      </c>
      <c r="I22" s="22">
        <f>IF(N21="","",N21)</f>
        <v>6</v>
      </c>
      <c r="J22" s="20">
        <f>IF(M21="","",M21)</f>
        <v>2</v>
      </c>
      <c r="K22" s="56">
        <f>IF(O21="","",O21)</f>
      </c>
      <c r="L22" s="420"/>
      <c r="M22" s="421"/>
      <c r="N22" s="421"/>
      <c r="O22" s="422"/>
      <c r="P22" s="22">
        <f>IF(D22="","",COUNTIF(D22:O22,"○"))</f>
        <v>1</v>
      </c>
      <c r="Q22" s="20">
        <f>IF(D22="","",COUNTIF(D22:O22,"●"))</f>
        <v>1</v>
      </c>
      <c r="R22" s="451">
        <f>IF(E22="","",(E22+I22)/(E22+F22+I22+J22)+P22)</f>
        <v>1.5294117647058822</v>
      </c>
      <c r="S22" s="452"/>
      <c r="T22" s="450">
        <f>IF(R22="","",RANK(R22,R20:S22))</f>
        <v>2</v>
      </c>
      <c r="U22" s="450"/>
      <c r="V22"/>
      <c r="W22"/>
      <c r="X22"/>
      <c r="Y22"/>
      <c r="Z22" s="6"/>
      <c r="AA22" s="12"/>
      <c r="AB22" s="5"/>
      <c r="AC22" s="5"/>
      <c r="AD22" s="6"/>
      <c r="AE22" s="6"/>
      <c r="AF22" s="12"/>
      <c r="AG22" s="12"/>
      <c r="AH22" s="12"/>
      <c r="AI22"/>
      <c r="AJ22"/>
      <c r="AK22"/>
    </row>
    <row r="23" spans="14:18" ht="13.5">
      <c r="N23" s="17"/>
      <c r="O23" s="17"/>
      <c r="P23" s="17"/>
      <c r="Q23" s="17"/>
      <c r="R23" s="17"/>
    </row>
    <row r="24" spans="1:21" ht="17.25" customHeight="1">
      <c r="A24" s="183"/>
      <c r="B24" s="319" t="s">
        <v>414</v>
      </c>
      <c r="C24" s="14"/>
      <c r="D24" s="12"/>
      <c r="E24" s="12"/>
      <c r="F24" s="12"/>
      <c r="G24" s="12"/>
      <c r="H24" s="12"/>
      <c r="I24" s="17"/>
      <c r="J24" s="17"/>
      <c r="K24" s="17"/>
      <c r="L24" s="17"/>
      <c r="M24" s="445"/>
      <c r="N24" s="445"/>
      <c r="O24" s="445"/>
      <c r="P24" s="445"/>
      <c r="Q24" s="445"/>
      <c r="R24" s="461"/>
      <c r="S24" s="445"/>
      <c r="T24" s="445"/>
      <c r="U24" s="445"/>
    </row>
    <row r="25" spans="1:37" ht="19.5" customHeight="1">
      <c r="A25" s="77"/>
      <c r="B25" s="15" t="s">
        <v>41</v>
      </c>
      <c r="C25" s="73" t="s">
        <v>402</v>
      </c>
      <c r="D25" s="344" t="str">
        <f>LEFT(B26,3)</f>
        <v>前原　</v>
      </c>
      <c r="E25" s="394"/>
      <c r="F25" s="394"/>
      <c r="G25" s="326"/>
      <c r="H25" s="394" t="str">
        <f>LEFT(B27,3)</f>
        <v>猪野　</v>
      </c>
      <c r="I25" s="394"/>
      <c r="J25" s="394"/>
      <c r="K25" s="326"/>
      <c r="L25" s="271" t="s">
        <v>46</v>
      </c>
      <c r="M25" s="271"/>
      <c r="N25" s="433" t="s">
        <v>1</v>
      </c>
      <c r="O25" s="434"/>
      <c r="P25" s="271" t="s">
        <v>47</v>
      </c>
      <c r="Q25" s="271"/>
      <c r="AH25"/>
      <c r="AI25"/>
      <c r="AJ25"/>
      <c r="AK25"/>
    </row>
    <row r="26" spans="1:37" ht="19.5" customHeight="1">
      <c r="A26" s="77">
        <v>4</v>
      </c>
      <c r="B26" s="89" t="str">
        <f>IF(A26="","",VLOOKUP(A26,データ!$G$89:$O$95,2,FALSE))</f>
        <v>前原　舞乃</v>
      </c>
      <c r="C26" s="72" t="str">
        <f>IF(A26="","",VLOOKUP(A26,データ!$G$89:$O$95,3,FALSE))</f>
        <v>シーガイアＪｒ.</v>
      </c>
      <c r="D26" s="453"/>
      <c r="E26" s="421"/>
      <c r="F26" s="421"/>
      <c r="G26" s="422"/>
      <c r="H26" s="25" t="str">
        <f>IF(I26="","",IF(I26&gt;J26,"○","●"))</f>
        <v>○</v>
      </c>
      <c r="I26" s="48">
        <v>6</v>
      </c>
      <c r="J26" s="49">
        <v>2</v>
      </c>
      <c r="K26" s="49"/>
      <c r="L26" s="22">
        <f>IF(H26="","",COUNTIF(D26:K26,"○"))</f>
        <v>1</v>
      </c>
      <c r="M26" s="20">
        <f>IF(H26="","",COUNTIF(D26:K26,"●"))</f>
        <v>0</v>
      </c>
      <c r="N26" s="451"/>
      <c r="O26" s="452"/>
      <c r="P26" s="450">
        <v>1</v>
      </c>
      <c r="Q26" s="450"/>
      <c r="AH26"/>
      <c r="AI26"/>
      <c r="AJ26"/>
      <c r="AK26"/>
    </row>
    <row r="27" spans="1:37" ht="19.5" customHeight="1">
      <c r="A27" s="74">
        <v>5</v>
      </c>
      <c r="B27" s="89" t="str">
        <f>IF(A27="","",VLOOKUP(A27,データ!$G$89:$O$95,2,FALSE))</f>
        <v>猪野　ひより</v>
      </c>
      <c r="C27" s="72" t="str">
        <f>IF(A27="","",VLOOKUP(A27,データ!$G$89:$O$95,3,FALSE))</f>
        <v>シーガイアＪｒ.</v>
      </c>
      <c r="D27" s="26" t="str">
        <f>IF(H26="","",IF(H26="○","●","○"))</f>
        <v>●</v>
      </c>
      <c r="E27" s="22">
        <f>IF(J26="","",J26)</f>
        <v>2</v>
      </c>
      <c r="F27" s="20">
        <f>IF(I26="","",I26)</f>
        <v>6</v>
      </c>
      <c r="G27" s="56">
        <f>IF(K26="","",K26)</f>
      </c>
      <c r="H27" s="420"/>
      <c r="I27" s="421"/>
      <c r="J27" s="421"/>
      <c r="K27" s="422"/>
      <c r="L27" s="22">
        <f>IF(D27="","",COUNTIF(D27:K27,"○"))</f>
        <v>0</v>
      </c>
      <c r="M27" s="20">
        <f>IF(D27="","",COUNTIF(D27:K27,"●"))</f>
        <v>1</v>
      </c>
      <c r="N27" s="451"/>
      <c r="O27" s="452"/>
      <c r="P27" s="450">
        <v>2</v>
      </c>
      <c r="Q27" s="450"/>
      <c r="AH27"/>
      <c r="AI27"/>
      <c r="AJ27"/>
      <c r="AK27"/>
    </row>
    <row r="28" spans="14:18" ht="13.5">
      <c r="N28" s="17"/>
      <c r="O28" s="17"/>
      <c r="P28" s="40"/>
      <c r="Q28" s="5"/>
      <c r="R28" s="17"/>
    </row>
    <row r="29" spans="14:18" ht="13.5">
      <c r="N29" s="17"/>
      <c r="O29" s="17"/>
      <c r="P29" s="17"/>
      <c r="Q29" s="17"/>
      <c r="R29" s="17"/>
    </row>
    <row r="30" spans="14:18" ht="13.5">
      <c r="N30" s="17"/>
      <c r="O30" s="17"/>
      <c r="P30" s="17"/>
      <c r="Q30" s="17"/>
      <c r="R30" s="17"/>
    </row>
    <row r="31" spans="14:18" ht="13.5">
      <c r="N31" s="17"/>
      <c r="O31" s="17"/>
      <c r="P31" s="17"/>
      <c r="Q31" s="17"/>
      <c r="R31" s="17"/>
    </row>
    <row r="32" spans="14:18" ht="13.5">
      <c r="N32" s="17"/>
      <c r="O32" s="17"/>
      <c r="P32" s="17"/>
      <c r="Q32" s="17"/>
      <c r="R32" s="17"/>
    </row>
    <row r="33" spans="14:18" ht="13.5">
      <c r="N33" s="17"/>
      <c r="O33" s="17"/>
      <c r="P33" s="17"/>
      <c r="Q33" s="17"/>
      <c r="R33" s="17"/>
    </row>
    <row r="34" spans="14:18" ht="13.5">
      <c r="N34" s="17"/>
      <c r="O34" s="17"/>
      <c r="P34" s="17"/>
      <c r="Q34" s="17"/>
      <c r="R34" s="17"/>
    </row>
    <row r="35" spans="14:18" ht="13.5">
      <c r="N35" s="17"/>
      <c r="O35" s="17"/>
      <c r="P35" s="17"/>
      <c r="Q35" s="17"/>
      <c r="R35" s="17"/>
    </row>
    <row r="36" spans="14:18" ht="13.5">
      <c r="N36" s="17"/>
      <c r="O36" s="17"/>
      <c r="P36" s="17"/>
      <c r="Q36" s="17"/>
      <c r="R36" s="17"/>
    </row>
    <row r="37" spans="14:18" ht="13.5">
      <c r="N37" s="17"/>
      <c r="O37" s="17"/>
      <c r="P37" s="17"/>
      <c r="Q37" s="17"/>
      <c r="R37" s="17"/>
    </row>
    <row r="38" spans="14:18" ht="13.5" customHeight="1">
      <c r="N38" s="17"/>
      <c r="O38" s="17"/>
      <c r="P38" s="17"/>
      <c r="Q38" s="17"/>
      <c r="R38" s="17"/>
    </row>
    <row r="39" spans="14:18" ht="13.5" customHeight="1">
      <c r="N39" s="40"/>
      <c r="O39" s="5"/>
      <c r="P39" s="17"/>
      <c r="Q39" s="17"/>
      <c r="R39" s="17"/>
    </row>
    <row r="40" spans="14:18" ht="13.5">
      <c r="N40" s="17"/>
      <c r="O40" s="17"/>
      <c r="P40" s="17"/>
      <c r="Q40" s="17"/>
      <c r="R40" s="17"/>
    </row>
    <row r="41" spans="14:18" ht="13.5">
      <c r="N41" s="17"/>
      <c r="O41" s="17"/>
      <c r="P41" s="17"/>
      <c r="Q41" s="17"/>
      <c r="R41" s="17"/>
    </row>
    <row r="42" spans="14:18" ht="13.5">
      <c r="N42" s="17"/>
      <c r="O42" s="17"/>
      <c r="P42" s="17"/>
      <c r="Q42" s="17"/>
      <c r="R42" s="17"/>
    </row>
    <row r="43" spans="14:18" ht="13.5">
      <c r="N43" s="17"/>
      <c r="O43" s="17"/>
      <c r="P43" s="17"/>
      <c r="Q43" s="17"/>
      <c r="R43" s="17"/>
    </row>
    <row r="44" spans="14:18" ht="13.5">
      <c r="N44" s="17"/>
      <c r="O44" s="17"/>
      <c r="P44" s="17"/>
      <c r="Q44" s="17"/>
      <c r="R44" s="17"/>
    </row>
    <row r="45" spans="14:18" ht="13.5">
      <c r="N45" s="17"/>
      <c r="O45" s="17"/>
      <c r="P45" s="17"/>
      <c r="Q45" s="17"/>
      <c r="R45" s="17"/>
    </row>
    <row r="46" spans="14:18" ht="13.5">
      <c r="N46" s="17"/>
      <c r="O46" s="17"/>
      <c r="P46" s="17"/>
      <c r="Q46" s="17"/>
      <c r="R46" s="17"/>
    </row>
    <row r="47" spans="14:18" ht="13.5">
      <c r="N47" s="17"/>
      <c r="O47" s="17"/>
      <c r="P47" s="17"/>
      <c r="Q47" s="17"/>
      <c r="R47" s="17"/>
    </row>
    <row r="48" spans="14:18" ht="13.5">
      <c r="N48" s="17"/>
      <c r="O48" s="17"/>
      <c r="P48" s="17"/>
      <c r="Q48" s="17"/>
      <c r="R48" s="17"/>
    </row>
    <row r="49" spans="14:18" ht="13.5">
      <c r="N49" s="17"/>
      <c r="O49" s="17"/>
      <c r="P49" s="17"/>
      <c r="Q49" s="17"/>
      <c r="R49" s="17"/>
    </row>
  </sheetData>
  <sheetProtection/>
  <mergeCells count="85">
    <mergeCell ref="H17:K17"/>
    <mergeCell ref="H15:K15"/>
    <mergeCell ref="D26:G26"/>
    <mergeCell ref="D19:G19"/>
    <mergeCell ref="D20:G20"/>
    <mergeCell ref="N26:O26"/>
    <mergeCell ref="P26:Q26"/>
    <mergeCell ref="H27:K27"/>
    <mergeCell ref="N27:O27"/>
    <mergeCell ref="P27:Q27"/>
    <mergeCell ref="M24:Q24"/>
    <mergeCell ref="R24:U24"/>
    <mergeCell ref="D25:G25"/>
    <mergeCell ref="H25:K25"/>
    <mergeCell ref="L25:M25"/>
    <mergeCell ref="N25:O25"/>
    <mergeCell ref="P25:Q25"/>
    <mergeCell ref="AI8:AK8"/>
    <mergeCell ref="AR6:AS6"/>
    <mergeCell ref="AP8:AQ8"/>
    <mergeCell ref="AP6:AQ6"/>
    <mergeCell ref="AR8:AS8"/>
    <mergeCell ref="AM7:AO7"/>
    <mergeCell ref="AR7:AS7"/>
    <mergeCell ref="AR9:AS9"/>
    <mergeCell ref="AP7:AQ7"/>
    <mergeCell ref="AR4:AS4"/>
    <mergeCell ref="AR5:AS5"/>
    <mergeCell ref="AL4:AO4"/>
    <mergeCell ref="AP4:AQ4"/>
    <mergeCell ref="AL9:AO9"/>
    <mergeCell ref="AP9:AQ9"/>
    <mergeCell ref="AT12:AU12"/>
    <mergeCell ref="AV12:AW12"/>
    <mergeCell ref="D4:G4"/>
    <mergeCell ref="H4:K4"/>
    <mergeCell ref="L4:O4"/>
    <mergeCell ref="D5:G5"/>
    <mergeCell ref="H6:K6"/>
    <mergeCell ref="T9:W9"/>
    <mergeCell ref="AP5:AQ5"/>
    <mergeCell ref="AD4:AE4"/>
    <mergeCell ref="D13:G13"/>
    <mergeCell ref="H13:K13"/>
    <mergeCell ref="D14:G14"/>
    <mergeCell ref="L16:O16"/>
    <mergeCell ref="L13:O13"/>
    <mergeCell ref="L14:O14"/>
    <mergeCell ref="D16:G16"/>
    <mergeCell ref="X13:Y13"/>
    <mergeCell ref="X14:Y14"/>
    <mergeCell ref="X4:Y4"/>
    <mergeCell ref="P4:S4"/>
    <mergeCell ref="P8:S8"/>
    <mergeCell ref="T4:W4"/>
    <mergeCell ref="P13:S13"/>
    <mergeCell ref="X15:Y15"/>
    <mergeCell ref="M18:Q18"/>
    <mergeCell ref="X17:Y17"/>
    <mergeCell ref="V17:W17"/>
    <mergeCell ref="P15:S15"/>
    <mergeCell ref="AF18:AH18"/>
    <mergeCell ref="AF17:AH17"/>
    <mergeCell ref="X16:Y16"/>
    <mergeCell ref="H19:K19"/>
    <mergeCell ref="L19:O19"/>
    <mergeCell ref="P19:Q19"/>
    <mergeCell ref="R18:U18"/>
    <mergeCell ref="P17:S17"/>
    <mergeCell ref="V16:W16"/>
    <mergeCell ref="R19:S19"/>
    <mergeCell ref="R20:S20"/>
    <mergeCell ref="V14:W14"/>
    <mergeCell ref="T20:U20"/>
    <mergeCell ref="L7:O7"/>
    <mergeCell ref="V13:W13"/>
    <mergeCell ref="V15:W15"/>
    <mergeCell ref="T13:U13"/>
    <mergeCell ref="T19:U19"/>
    <mergeCell ref="T22:U22"/>
    <mergeCell ref="H21:K21"/>
    <mergeCell ref="L22:O22"/>
    <mergeCell ref="R22:S22"/>
    <mergeCell ref="R21:S21"/>
    <mergeCell ref="T21:U21"/>
  </mergeCells>
  <printOptions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90"/>
  <sheetViews>
    <sheetView view="pageBreakPreview" zoomScaleSheetLayoutView="100" workbookViewId="0" topLeftCell="A31">
      <selection activeCell="G60" sqref="G60"/>
    </sheetView>
  </sheetViews>
  <sheetFormatPr defaultColWidth="9.00390625" defaultRowHeight="13.5"/>
  <cols>
    <col min="1" max="1" width="1.875" style="190" customWidth="1"/>
    <col min="2" max="2" width="4.75390625" style="190" customWidth="1"/>
    <col min="3" max="3" width="4.625" style="190" customWidth="1"/>
    <col min="4" max="4" width="3.75390625" style="190" customWidth="1"/>
    <col min="5" max="6" width="12.625" style="207" customWidth="1"/>
    <col min="7" max="7" width="2.75390625" style="190" customWidth="1"/>
    <col min="8" max="8" width="5.125" style="190" customWidth="1"/>
    <col min="9" max="9" width="5.625" style="190" customWidth="1"/>
    <col min="10" max="10" width="3.625" style="190" customWidth="1"/>
    <col min="11" max="11" width="12.625" style="207" customWidth="1"/>
    <col min="12" max="12" width="12.625" style="208" customWidth="1"/>
    <col min="13" max="16384" width="9.00390625" style="190" customWidth="1"/>
  </cols>
  <sheetData>
    <row r="2" spans="2:12" s="186" customFormat="1" ht="15" customHeight="1">
      <c r="B2" s="185" t="s">
        <v>464</v>
      </c>
      <c r="C2" s="185" t="s">
        <v>111</v>
      </c>
      <c r="D2" s="185" t="s">
        <v>465</v>
      </c>
      <c r="E2" s="199" t="s">
        <v>112</v>
      </c>
      <c r="F2" s="203" t="s">
        <v>113</v>
      </c>
      <c r="H2" s="185" t="s">
        <v>464</v>
      </c>
      <c r="I2" s="185" t="s">
        <v>111</v>
      </c>
      <c r="J2" s="185" t="s">
        <v>465</v>
      </c>
      <c r="K2" s="199" t="s">
        <v>112</v>
      </c>
      <c r="L2" s="384" t="s">
        <v>113</v>
      </c>
    </row>
    <row r="3" spans="2:12" s="186" customFormat="1" ht="15" customHeight="1">
      <c r="B3" s="188" t="s">
        <v>422</v>
      </c>
      <c r="C3" s="188" t="s">
        <v>115</v>
      </c>
      <c r="D3" s="188">
        <v>1</v>
      </c>
      <c r="E3" s="192" t="s">
        <v>116</v>
      </c>
      <c r="F3" s="192" t="s">
        <v>423</v>
      </c>
      <c r="H3" s="185" t="s">
        <v>439</v>
      </c>
      <c r="I3" s="185" t="s">
        <v>115</v>
      </c>
      <c r="J3" s="185">
        <v>1</v>
      </c>
      <c r="K3" s="189" t="s">
        <v>144</v>
      </c>
      <c r="L3" s="384" t="s">
        <v>71</v>
      </c>
    </row>
    <row r="4" spans="2:12" s="186" customFormat="1" ht="15" customHeight="1">
      <c r="B4" s="188" t="s">
        <v>422</v>
      </c>
      <c r="C4" s="188" t="s">
        <v>115</v>
      </c>
      <c r="D4" s="188">
        <v>2</v>
      </c>
      <c r="E4" s="192" t="s">
        <v>118</v>
      </c>
      <c r="F4" s="192" t="s">
        <v>424</v>
      </c>
      <c r="H4" s="185" t="s">
        <v>439</v>
      </c>
      <c r="I4" s="185" t="s">
        <v>115</v>
      </c>
      <c r="J4" s="185">
        <v>2</v>
      </c>
      <c r="K4" s="187" t="s">
        <v>145</v>
      </c>
      <c r="L4" s="384" t="s">
        <v>71</v>
      </c>
    </row>
    <row r="5" spans="2:12" s="186" customFormat="1" ht="15" customHeight="1">
      <c r="B5" s="188" t="s">
        <v>422</v>
      </c>
      <c r="C5" s="188" t="s">
        <v>115</v>
      </c>
      <c r="D5" s="188">
        <v>3</v>
      </c>
      <c r="E5" s="192" t="s">
        <v>119</v>
      </c>
      <c r="F5" s="192" t="s">
        <v>425</v>
      </c>
      <c r="H5" s="185" t="s">
        <v>439</v>
      </c>
      <c r="I5" s="185" t="s">
        <v>115</v>
      </c>
      <c r="J5" s="185">
        <v>3</v>
      </c>
      <c r="K5" s="187" t="s">
        <v>146</v>
      </c>
      <c r="L5" s="384" t="s">
        <v>71</v>
      </c>
    </row>
    <row r="6" spans="2:12" s="186" customFormat="1" ht="15" customHeight="1">
      <c r="B6" s="188" t="s">
        <v>422</v>
      </c>
      <c r="C6" s="188" t="s">
        <v>115</v>
      </c>
      <c r="D6" s="188">
        <v>4</v>
      </c>
      <c r="E6" s="192" t="s">
        <v>120</v>
      </c>
      <c r="F6" s="192" t="s">
        <v>48</v>
      </c>
      <c r="H6" s="185" t="s">
        <v>439</v>
      </c>
      <c r="I6" s="185" t="s">
        <v>115</v>
      </c>
      <c r="J6" s="185">
        <v>4</v>
      </c>
      <c r="K6" s="202" t="s">
        <v>147</v>
      </c>
      <c r="L6" s="384" t="s">
        <v>71</v>
      </c>
    </row>
    <row r="7" spans="2:12" s="186" customFormat="1" ht="15" customHeight="1">
      <c r="B7" s="188" t="s">
        <v>422</v>
      </c>
      <c r="C7" s="188" t="s">
        <v>115</v>
      </c>
      <c r="D7" s="188">
        <v>5</v>
      </c>
      <c r="E7" s="192" t="s">
        <v>83</v>
      </c>
      <c r="F7" s="192" t="s">
        <v>48</v>
      </c>
      <c r="H7" s="185" t="s">
        <v>439</v>
      </c>
      <c r="I7" s="185" t="s">
        <v>115</v>
      </c>
      <c r="J7" s="185">
        <v>5</v>
      </c>
      <c r="K7" s="202" t="s">
        <v>148</v>
      </c>
      <c r="L7" s="384" t="s">
        <v>71</v>
      </c>
    </row>
    <row r="8" spans="2:12" s="186" customFormat="1" ht="15" customHeight="1">
      <c r="B8" s="188" t="s">
        <v>422</v>
      </c>
      <c r="C8" s="188" t="s">
        <v>115</v>
      </c>
      <c r="D8" s="188">
        <v>6</v>
      </c>
      <c r="E8" s="192" t="s">
        <v>121</v>
      </c>
      <c r="F8" s="192" t="s">
        <v>48</v>
      </c>
      <c r="H8" s="185" t="s">
        <v>439</v>
      </c>
      <c r="I8" s="185" t="s">
        <v>115</v>
      </c>
      <c r="J8" s="185">
        <v>6</v>
      </c>
      <c r="K8" s="187" t="s">
        <v>149</v>
      </c>
      <c r="L8" s="384" t="s">
        <v>71</v>
      </c>
    </row>
    <row r="9" spans="5:12" s="186" customFormat="1" ht="15" customHeight="1">
      <c r="E9" s="200"/>
      <c r="F9" s="209"/>
      <c r="H9" s="185" t="s">
        <v>439</v>
      </c>
      <c r="I9" s="185" t="s">
        <v>115</v>
      </c>
      <c r="J9" s="185">
        <v>7</v>
      </c>
      <c r="K9" s="187" t="s">
        <v>150</v>
      </c>
      <c r="L9" s="384" t="s">
        <v>71</v>
      </c>
    </row>
    <row r="10" spans="2:12" s="186" customFormat="1" ht="15" customHeight="1">
      <c r="B10" s="185" t="s">
        <v>464</v>
      </c>
      <c r="C10" s="185" t="s">
        <v>111</v>
      </c>
      <c r="D10" s="185" t="s">
        <v>465</v>
      </c>
      <c r="E10" s="199" t="s">
        <v>112</v>
      </c>
      <c r="F10" s="203" t="s">
        <v>113</v>
      </c>
      <c r="H10" s="185" t="s">
        <v>439</v>
      </c>
      <c r="I10" s="185" t="s">
        <v>115</v>
      </c>
      <c r="J10" s="185">
        <v>8</v>
      </c>
      <c r="K10" s="187" t="s">
        <v>151</v>
      </c>
      <c r="L10" s="384" t="s">
        <v>71</v>
      </c>
    </row>
    <row r="11" spans="2:12" s="186" customFormat="1" ht="15" customHeight="1">
      <c r="B11" s="185" t="s">
        <v>426</v>
      </c>
      <c r="C11" s="185" t="s">
        <v>115</v>
      </c>
      <c r="D11" s="188">
        <v>1</v>
      </c>
      <c r="E11" s="187" t="s">
        <v>122</v>
      </c>
      <c r="F11" s="203" t="s">
        <v>71</v>
      </c>
      <c r="H11" s="185" t="s">
        <v>439</v>
      </c>
      <c r="I11" s="185" t="s">
        <v>115</v>
      </c>
      <c r="J11" s="185">
        <v>9</v>
      </c>
      <c r="K11" s="187" t="s">
        <v>152</v>
      </c>
      <c r="L11" s="384" t="s">
        <v>71</v>
      </c>
    </row>
    <row r="12" spans="2:12" s="186" customFormat="1" ht="15" customHeight="1">
      <c r="B12" s="185" t="s">
        <v>426</v>
      </c>
      <c r="C12" s="188" t="s">
        <v>115</v>
      </c>
      <c r="D12" s="188">
        <v>2</v>
      </c>
      <c r="E12" s="192" t="s">
        <v>123</v>
      </c>
      <c r="F12" s="192" t="s">
        <v>124</v>
      </c>
      <c r="H12" s="185" t="s">
        <v>439</v>
      </c>
      <c r="I12" s="188" t="s">
        <v>115</v>
      </c>
      <c r="J12" s="185">
        <v>10</v>
      </c>
      <c r="K12" s="192" t="s">
        <v>153</v>
      </c>
      <c r="L12" s="385" t="s">
        <v>154</v>
      </c>
    </row>
    <row r="13" spans="2:12" s="186" customFormat="1" ht="15" customHeight="1">
      <c r="B13" s="185" t="s">
        <v>426</v>
      </c>
      <c r="C13" s="188" t="s">
        <v>115</v>
      </c>
      <c r="D13" s="188">
        <v>3</v>
      </c>
      <c r="E13" s="192" t="s">
        <v>125</v>
      </c>
      <c r="F13" s="192" t="s">
        <v>124</v>
      </c>
      <c r="H13" s="185" t="s">
        <v>439</v>
      </c>
      <c r="I13" s="188" t="s">
        <v>115</v>
      </c>
      <c r="J13" s="185">
        <v>11</v>
      </c>
      <c r="K13" s="192" t="s">
        <v>155</v>
      </c>
      <c r="L13" s="385" t="s">
        <v>154</v>
      </c>
    </row>
    <row r="14" spans="2:12" s="186" customFormat="1" ht="15" customHeight="1">
      <c r="B14" s="185" t="s">
        <v>426</v>
      </c>
      <c r="C14" s="188" t="s">
        <v>115</v>
      </c>
      <c r="D14" s="188">
        <v>4</v>
      </c>
      <c r="E14" s="192" t="s">
        <v>126</v>
      </c>
      <c r="F14" s="192" t="s">
        <v>127</v>
      </c>
      <c r="H14" s="185" t="s">
        <v>439</v>
      </c>
      <c r="I14" s="188" t="s">
        <v>115</v>
      </c>
      <c r="J14" s="185">
        <v>12</v>
      </c>
      <c r="K14" s="192" t="s">
        <v>156</v>
      </c>
      <c r="L14" s="385" t="s">
        <v>124</v>
      </c>
    </row>
    <row r="15" spans="2:12" s="186" customFormat="1" ht="15" customHeight="1">
      <c r="B15" s="185" t="s">
        <v>426</v>
      </c>
      <c r="C15" s="188" t="s">
        <v>115</v>
      </c>
      <c r="D15" s="188">
        <v>5</v>
      </c>
      <c r="E15" s="192" t="s">
        <v>128</v>
      </c>
      <c r="F15" s="192" t="s">
        <v>427</v>
      </c>
      <c r="H15" s="185" t="s">
        <v>439</v>
      </c>
      <c r="I15" s="188" t="s">
        <v>115</v>
      </c>
      <c r="J15" s="185">
        <v>13</v>
      </c>
      <c r="K15" s="192" t="s">
        <v>157</v>
      </c>
      <c r="L15" s="385" t="s">
        <v>124</v>
      </c>
    </row>
    <row r="16" spans="2:12" s="186" customFormat="1" ht="15" customHeight="1">
      <c r="B16" s="185" t="s">
        <v>426</v>
      </c>
      <c r="C16" s="188" t="s">
        <v>115</v>
      </c>
      <c r="D16" s="188">
        <v>6</v>
      </c>
      <c r="E16" s="192" t="s">
        <v>130</v>
      </c>
      <c r="F16" s="192" t="s">
        <v>428</v>
      </c>
      <c r="H16" s="185" t="s">
        <v>439</v>
      </c>
      <c r="I16" s="188" t="s">
        <v>115</v>
      </c>
      <c r="J16" s="185">
        <v>14</v>
      </c>
      <c r="K16" s="192" t="s">
        <v>158</v>
      </c>
      <c r="L16" s="385" t="s">
        <v>124</v>
      </c>
    </row>
    <row r="17" spans="2:12" s="186" customFormat="1" ht="15" customHeight="1">
      <c r="B17" s="185" t="s">
        <v>426</v>
      </c>
      <c r="C17" s="188" t="s">
        <v>115</v>
      </c>
      <c r="D17" s="188">
        <v>7</v>
      </c>
      <c r="E17" s="192" t="s">
        <v>131</v>
      </c>
      <c r="F17" s="192" t="s">
        <v>427</v>
      </c>
      <c r="H17" s="185" t="s">
        <v>439</v>
      </c>
      <c r="I17" s="188" t="s">
        <v>115</v>
      </c>
      <c r="J17" s="185">
        <v>15</v>
      </c>
      <c r="K17" s="192" t="s">
        <v>159</v>
      </c>
      <c r="L17" s="385" t="s">
        <v>124</v>
      </c>
    </row>
    <row r="18" spans="2:12" s="186" customFormat="1" ht="15" customHeight="1">
      <c r="B18" s="185" t="s">
        <v>426</v>
      </c>
      <c r="C18" s="188" t="s">
        <v>115</v>
      </c>
      <c r="D18" s="188">
        <v>8</v>
      </c>
      <c r="E18" s="192" t="s">
        <v>132</v>
      </c>
      <c r="F18" s="192" t="s">
        <v>429</v>
      </c>
      <c r="H18" s="185" t="s">
        <v>439</v>
      </c>
      <c r="I18" s="188" t="s">
        <v>115</v>
      </c>
      <c r="J18" s="185">
        <v>16</v>
      </c>
      <c r="K18" s="192" t="s">
        <v>160</v>
      </c>
      <c r="L18" s="385" t="s">
        <v>124</v>
      </c>
    </row>
    <row r="19" spans="2:12" s="186" customFormat="1" ht="15" customHeight="1">
      <c r="B19" s="185" t="s">
        <v>426</v>
      </c>
      <c r="C19" s="188" t="s">
        <v>115</v>
      </c>
      <c r="D19" s="188">
        <v>9</v>
      </c>
      <c r="E19" s="192" t="s">
        <v>133</v>
      </c>
      <c r="F19" s="192" t="s">
        <v>430</v>
      </c>
      <c r="H19" s="185" t="s">
        <v>439</v>
      </c>
      <c r="I19" s="188" t="s">
        <v>115</v>
      </c>
      <c r="J19" s="185">
        <v>17</v>
      </c>
      <c r="K19" s="192" t="s">
        <v>161</v>
      </c>
      <c r="L19" s="385" t="s">
        <v>124</v>
      </c>
    </row>
    <row r="20" spans="2:12" s="186" customFormat="1" ht="15" customHeight="1">
      <c r="B20" s="185" t="s">
        <v>426</v>
      </c>
      <c r="C20" s="188" t="s">
        <v>115</v>
      </c>
      <c r="D20" s="188">
        <v>10</v>
      </c>
      <c r="E20" s="192" t="s">
        <v>134</v>
      </c>
      <c r="F20" s="192" t="s">
        <v>48</v>
      </c>
      <c r="H20" s="185" t="s">
        <v>439</v>
      </c>
      <c r="I20" s="188" t="s">
        <v>115</v>
      </c>
      <c r="J20" s="185">
        <v>18</v>
      </c>
      <c r="K20" s="192" t="s">
        <v>162</v>
      </c>
      <c r="L20" s="385" t="s">
        <v>124</v>
      </c>
    </row>
    <row r="21" spans="2:12" s="186" customFormat="1" ht="15" customHeight="1">
      <c r="B21" s="185" t="s">
        <v>426</v>
      </c>
      <c r="C21" s="188" t="s">
        <v>115</v>
      </c>
      <c r="D21" s="188">
        <v>11</v>
      </c>
      <c r="E21" s="192" t="s">
        <v>135</v>
      </c>
      <c r="F21" s="192" t="s">
        <v>136</v>
      </c>
      <c r="H21" s="185" t="s">
        <v>439</v>
      </c>
      <c r="I21" s="188" t="s">
        <v>115</v>
      </c>
      <c r="J21" s="185">
        <v>19</v>
      </c>
      <c r="K21" s="192" t="s">
        <v>163</v>
      </c>
      <c r="L21" s="385" t="s">
        <v>124</v>
      </c>
    </row>
    <row r="22" spans="2:12" s="186" customFormat="1" ht="15" customHeight="1">
      <c r="B22" s="185" t="s">
        <v>426</v>
      </c>
      <c r="C22" s="188" t="s">
        <v>115</v>
      </c>
      <c r="D22" s="188">
        <v>12</v>
      </c>
      <c r="E22" s="201" t="s">
        <v>137</v>
      </c>
      <c r="F22" s="192" t="s">
        <v>431</v>
      </c>
      <c r="H22" s="185" t="s">
        <v>439</v>
      </c>
      <c r="I22" s="188" t="s">
        <v>115</v>
      </c>
      <c r="J22" s="185">
        <v>20</v>
      </c>
      <c r="K22" s="192" t="s">
        <v>164</v>
      </c>
      <c r="L22" s="385" t="s">
        <v>124</v>
      </c>
    </row>
    <row r="23" spans="2:12" s="186" customFormat="1" ht="15" customHeight="1">
      <c r="B23" s="185" t="s">
        <v>426</v>
      </c>
      <c r="C23" s="188" t="s">
        <v>115</v>
      </c>
      <c r="D23" s="188">
        <v>13</v>
      </c>
      <c r="E23" s="201" t="s">
        <v>138</v>
      </c>
      <c r="F23" s="192" t="s">
        <v>431</v>
      </c>
      <c r="H23" s="185" t="s">
        <v>439</v>
      </c>
      <c r="I23" s="188" t="s">
        <v>115</v>
      </c>
      <c r="J23" s="185">
        <v>21</v>
      </c>
      <c r="K23" s="192" t="s">
        <v>102</v>
      </c>
      <c r="L23" s="385" t="s">
        <v>430</v>
      </c>
    </row>
    <row r="24" spans="2:12" s="186" customFormat="1" ht="15" customHeight="1">
      <c r="B24" s="185" t="s">
        <v>426</v>
      </c>
      <c r="C24" s="188" t="s">
        <v>115</v>
      </c>
      <c r="D24" s="188">
        <v>14</v>
      </c>
      <c r="E24" s="201" t="s">
        <v>139</v>
      </c>
      <c r="F24" s="192" t="s">
        <v>432</v>
      </c>
      <c r="H24" s="185" t="s">
        <v>439</v>
      </c>
      <c r="I24" s="188" t="s">
        <v>115</v>
      </c>
      <c r="J24" s="185">
        <v>22</v>
      </c>
      <c r="K24" s="192" t="s">
        <v>165</v>
      </c>
      <c r="L24" s="385" t="s">
        <v>78</v>
      </c>
    </row>
    <row r="25" spans="2:12" s="186" customFormat="1" ht="15" customHeight="1">
      <c r="B25" s="185" t="s">
        <v>426</v>
      </c>
      <c r="C25" s="188" t="s">
        <v>115</v>
      </c>
      <c r="D25" s="188">
        <v>15</v>
      </c>
      <c r="E25" s="201" t="s">
        <v>140</v>
      </c>
      <c r="F25" s="192" t="s">
        <v>433</v>
      </c>
      <c r="H25" s="185" t="s">
        <v>439</v>
      </c>
      <c r="I25" s="188" t="s">
        <v>115</v>
      </c>
      <c r="J25" s="185">
        <v>23</v>
      </c>
      <c r="K25" s="192" t="s">
        <v>82</v>
      </c>
      <c r="L25" s="385" t="s">
        <v>441</v>
      </c>
    </row>
    <row r="26" spans="2:12" s="186" customFormat="1" ht="15" customHeight="1">
      <c r="B26" s="185" t="s">
        <v>426</v>
      </c>
      <c r="C26" s="188" t="s">
        <v>115</v>
      </c>
      <c r="D26" s="188">
        <v>16</v>
      </c>
      <c r="E26" s="201" t="s">
        <v>141</v>
      </c>
      <c r="F26" s="192" t="s">
        <v>433</v>
      </c>
      <c r="H26" s="185" t="s">
        <v>439</v>
      </c>
      <c r="I26" s="188" t="s">
        <v>115</v>
      </c>
      <c r="J26" s="185">
        <v>24</v>
      </c>
      <c r="K26" s="192" t="s">
        <v>85</v>
      </c>
      <c r="L26" s="385" t="s">
        <v>48</v>
      </c>
    </row>
    <row r="27" spans="2:12" s="186" customFormat="1" ht="15" customHeight="1">
      <c r="B27" s="185" t="s">
        <v>426</v>
      </c>
      <c r="C27" s="188" t="s">
        <v>115</v>
      </c>
      <c r="D27" s="188">
        <v>17</v>
      </c>
      <c r="E27" s="201" t="s">
        <v>142</v>
      </c>
      <c r="F27" s="192" t="s">
        <v>431</v>
      </c>
      <c r="H27" s="185" t="s">
        <v>439</v>
      </c>
      <c r="I27" s="188" t="s">
        <v>115</v>
      </c>
      <c r="J27" s="185">
        <v>25</v>
      </c>
      <c r="K27" s="192" t="s">
        <v>84</v>
      </c>
      <c r="L27" s="385" t="s">
        <v>48</v>
      </c>
    </row>
    <row r="28" spans="2:12" s="186" customFormat="1" ht="15" customHeight="1">
      <c r="B28" s="185" t="s">
        <v>426</v>
      </c>
      <c r="C28" s="188" t="s">
        <v>115</v>
      </c>
      <c r="D28" s="188">
        <v>18</v>
      </c>
      <c r="E28" s="192" t="s">
        <v>434</v>
      </c>
      <c r="F28" s="192" t="s">
        <v>435</v>
      </c>
      <c r="H28" s="185" t="s">
        <v>439</v>
      </c>
      <c r="I28" s="188" t="s">
        <v>115</v>
      </c>
      <c r="J28" s="185">
        <v>26</v>
      </c>
      <c r="K28" s="192" t="s">
        <v>166</v>
      </c>
      <c r="L28" s="385" t="s">
        <v>136</v>
      </c>
    </row>
    <row r="29" spans="2:12" s="186" customFormat="1" ht="15" customHeight="1">
      <c r="B29" s="185" t="s">
        <v>426</v>
      </c>
      <c r="C29" s="188" t="s">
        <v>115</v>
      </c>
      <c r="D29" s="188">
        <v>19</v>
      </c>
      <c r="E29" s="192" t="s">
        <v>109</v>
      </c>
      <c r="F29" s="192" t="s">
        <v>437</v>
      </c>
      <c r="H29" s="185" t="s">
        <v>439</v>
      </c>
      <c r="I29" s="188" t="s">
        <v>115</v>
      </c>
      <c r="J29" s="185">
        <v>27</v>
      </c>
      <c r="K29" s="192" t="s">
        <v>86</v>
      </c>
      <c r="L29" s="385" t="s">
        <v>136</v>
      </c>
    </row>
    <row r="30" spans="2:12" s="186" customFormat="1" ht="15" customHeight="1">
      <c r="B30" s="185" t="s">
        <v>426</v>
      </c>
      <c r="C30" s="188" t="s">
        <v>115</v>
      </c>
      <c r="D30" s="188">
        <v>20</v>
      </c>
      <c r="E30" s="192" t="s">
        <v>143</v>
      </c>
      <c r="F30" s="192" t="s">
        <v>438</v>
      </c>
      <c r="H30" s="185" t="s">
        <v>439</v>
      </c>
      <c r="I30" s="188" t="s">
        <v>115</v>
      </c>
      <c r="J30" s="185">
        <v>28</v>
      </c>
      <c r="K30" s="192" t="s">
        <v>167</v>
      </c>
      <c r="L30" s="385" t="s">
        <v>136</v>
      </c>
    </row>
    <row r="31" spans="5:12" s="186" customFormat="1" ht="15" customHeight="1">
      <c r="E31" s="200"/>
      <c r="F31" s="209"/>
      <c r="H31" s="185" t="s">
        <v>439</v>
      </c>
      <c r="I31" s="188" t="s">
        <v>115</v>
      </c>
      <c r="J31" s="185">
        <v>29</v>
      </c>
      <c r="K31" s="192" t="s">
        <v>168</v>
      </c>
      <c r="L31" s="385" t="s">
        <v>136</v>
      </c>
    </row>
    <row r="32" spans="2:12" s="186" customFormat="1" ht="15" customHeight="1">
      <c r="B32" s="188" t="s">
        <v>464</v>
      </c>
      <c r="C32" s="188" t="s">
        <v>111</v>
      </c>
      <c r="D32" s="188" t="s">
        <v>465</v>
      </c>
      <c r="E32" s="193" t="s">
        <v>112</v>
      </c>
      <c r="F32" s="192" t="s">
        <v>113</v>
      </c>
      <c r="H32" s="185" t="s">
        <v>439</v>
      </c>
      <c r="I32" s="188" t="s">
        <v>115</v>
      </c>
      <c r="J32" s="185">
        <v>30</v>
      </c>
      <c r="K32" s="192" t="s">
        <v>103</v>
      </c>
      <c r="L32" s="385" t="s">
        <v>169</v>
      </c>
    </row>
    <row r="33" spans="2:12" s="186" customFormat="1" ht="15" customHeight="1">
      <c r="B33" s="188" t="s">
        <v>447</v>
      </c>
      <c r="C33" s="188" t="s">
        <v>115</v>
      </c>
      <c r="D33" s="188">
        <v>1</v>
      </c>
      <c r="E33" s="196" t="s">
        <v>176</v>
      </c>
      <c r="F33" s="192" t="s">
        <v>71</v>
      </c>
      <c r="H33" s="185" t="s">
        <v>439</v>
      </c>
      <c r="I33" s="188" t="s">
        <v>115</v>
      </c>
      <c r="J33" s="185">
        <v>31</v>
      </c>
      <c r="K33" s="192" t="s">
        <v>170</v>
      </c>
      <c r="L33" s="385" t="s">
        <v>169</v>
      </c>
    </row>
    <row r="34" spans="2:12" s="186" customFormat="1" ht="15" customHeight="1">
      <c r="B34" s="188" t="s">
        <v>447</v>
      </c>
      <c r="C34" s="188" t="s">
        <v>115</v>
      </c>
      <c r="D34" s="188">
        <v>2</v>
      </c>
      <c r="E34" s="196" t="s">
        <v>177</v>
      </c>
      <c r="F34" s="192" t="s">
        <v>71</v>
      </c>
      <c r="H34" s="185" t="s">
        <v>439</v>
      </c>
      <c r="I34" s="188" t="s">
        <v>115</v>
      </c>
      <c r="J34" s="185">
        <v>32</v>
      </c>
      <c r="K34" s="192" t="s">
        <v>70</v>
      </c>
      <c r="L34" s="385" t="s">
        <v>171</v>
      </c>
    </row>
    <row r="35" spans="2:12" s="186" customFormat="1" ht="15" customHeight="1">
      <c r="B35" s="188" t="s">
        <v>447</v>
      </c>
      <c r="C35" s="191" t="s">
        <v>115</v>
      </c>
      <c r="D35" s="191">
        <v>3</v>
      </c>
      <c r="E35" s="204" t="s">
        <v>178</v>
      </c>
      <c r="F35" s="204" t="s">
        <v>49</v>
      </c>
      <c r="H35" s="185" t="s">
        <v>439</v>
      </c>
      <c r="I35" s="188" t="s">
        <v>115</v>
      </c>
      <c r="J35" s="185">
        <v>33</v>
      </c>
      <c r="K35" s="201" t="s">
        <v>172</v>
      </c>
      <c r="L35" s="385" t="s">
        <v>442</v>
      </c>
    </row>
    <row r="36" spans="2:12" s="186" customFormat="1" ht="15" customHeight="1">
      <c r="B36" s="188" t="s">
        <v>447</v>
      </c>
      <c r="C36" s="191" t="s">
        <v>115</v>
      </c>
      <c r="D36" s="191">
        <v>4</v>
      </c>
      <c r="E36" s="204" t="s">
        <v>180</v>
      </c>
      <c r="F36" s="204" t="s">
        <v>49</v>
      </c>
      <c r="H36" s="185" t="s">
        <v>439</v>
      </c>
      <c r="I36" s="185" t="s">
        <v>115</v>
      </c>
      <c r="J36" s="185">
        <v>34</v>
      </c>
      <c r="K36" s="203" t="s">
        <v>173</v>
      </c>
      <c r="L36" s="384" t="s">
        <v>443</v>
      </c>
    </row>
    <row r="37" spans="2:12" s="186" customFormat="1" ht="15" customHeight="1">
      <c r="B37" s="188" t="s">
        <v>447</v>
      </c>
      <c r="C37" s="191" t="s">
        <v>115</v>
      </c>
      <c r="D37" s="191">
        <v>5</v>
      </c>
      <c r="E37" s="205" t="s">
        <v>181</v>
      </c>
      <c r="F37" s="204" t="s">
        <v>49</v>
      </c>
      <c r="H37" s="185" t="s">
        <v>439</v>
      </c>
      <c r="I37" s="188" t="s">
        <v>115</v>
      </c>
      <c r="J37" s="185">
        <v>35</v>
      </c>
      <c r="K37" s="192" t="s">
        <v>175</v>
      </c>
      <c r="L37" s="385" t="s">
        <v>444</v>
      </c>
    </row>
    <row r="38" spans="2:12" s="186" customFormat="1" ht="15" customHeight="1">
      <c r="B38" s="188" t="s">
        <v>447</v>
      </c>
      <c r="C38" s="191" t="s">
        <v>115</v>
      </c>
      <c r="D38" s="191">
        <v>6</v>
      </c>
      <c r="E38" s="206" t="s">
        <v>182</v>
      </c>
      <c r="F38" s="206" t="s">
        <v>430</v>
      </c>
      <c r="H38" s="185" t="s">
        <v>439</v>
      </c>
      <c r="I38" s="185" t="s">
        <v>115</v>
      </c>
      <c r="J38" s="185">
        <v>36</v>
      </c>
      <c r="K38" s="203" t="s">
        <v>52</v>
      </c>
      <c r="L38" s="384" t="s">
        <v>51</v>
      </c>
    </row>
    <row r="39" spans="2:12" s="186" customFormat="1" ht="15" customHeight="1">
      <c r="B39" s="188" t="s">
        <v>447</v>
      </c>
      <c r="C39" s="191" t="s">
        <v>115</v>
      </c>
      <c r="D39" s="191">
        <v>7</v>
      </c>
      <c r="E39" s="206" t="s">
        <v>183</v>
      </c>
      <c r="F39" s="206" t="s">
        <v>184</v>
      </c>
      <c r="H39" s="185" t="s">
        <v>439</v>
      </c>
      <c r="I39" s="188" t="s">
        <v>115</v>
      </c>
      <c r="J39" s="185">
        <v>37</v>
      </c>
      <c r="K39" s="192" t="s">
        <v>104</v>
      </c>
      <c r="L39" s="385" t="s">
        <v>51</v>
      </c>
    </row>
    <row r="40" spans="2:12" s="186" customFormat="1" ht="15" customHeight="1">
      <c r="B40" s="188" t="s">
        <v>447</v>
      </c>
      <c r="C40" s="191" t="s">
        <v>115</v>
      </c>
      <c r="D40" s="191">
        <v>8</v>
      </c>
      <c r="E40" s="206" t="s">
        <v>185</v>
      </c>
      <c r="F40" s="206" t="s">
        <v>184</v>
      </c>
      <c r="H40" s="185" t="s">
        <v>439</v>
      </c>
      <c r="I40" s="188" t="s">
        <v>115</v>
      </c>
      <c r="J40" s="185">
        <v>38</v>
      </c>
      <c r="K40" s="192" t="s">
        <v>108</v>
      </c>
      <c r="L40" s="385" t="s">
        <v>445</v>
      </c>
    </row>
    <row r="41" spans="2:12" s="186" customFormat="1" ht="15" customHeight="1">
      <c r="B41" s="188" t="s">
        <v>447</v>
      </c>
      <c r="C41" s="191" t="s">
        <v>115</v>
      </c>
      <c r="D41" s="191">
        <v>9</v>
      </c>
      <c r="E41" s="206" t="s">
        <v>186</v>
      </c>
      <c r="F41" s="206" t="s">
        <v>184</v>
      </c>
      <c r="H41" s="185" t="s">
        <v>439</v>
      </c>
      <c r="I41" s="188" t="s">
        <v>115</v>
      </c>
      <c r="J41" s="185">
        <v>39</v>
      </c>
      <c r="K41" s="192" t="s">
        <v>110</v>
      </c>
      <c r="L41" s="385" t="s">
        <v>446</v>
      </c>
    </row>
    <row r="42" spans="2:12" s="186" customFormat="1" ht="15" customHeight="1">
      <c r="B42" s="188" t="s">
        <v>447</v>
      </c>
      <c r="C42" s="191" t="s">
        <v>115</v>
      </c>
      <c r="D42" s="191">
        <v>10</v>
      </c>
      <c r="E42" s="206" t="s">
        <v>187</v>
      </c>
      <c r="F42" s="206" t="s">
        <v>184</v>
      </c>
      <c r="L42" s="386"/>
    </row>
    <row r="43" spans="2:12" s="186" customFormat="1" ht="15" customHeight="1">
      <c r="B43" s="188" t="s">
        <v>447</v>
      </c>
      <c r="C43" s="191" t="s">
        <v>115</v>
      </c>
      <c r="D43" s="191">
        <v>11</v>
      </c>
      <c r="E43" s="206" t="s">
        <v>188</v>
      </c>
      <c r="F43" s="206" t="s">
        <v>48</v>
      </c>
      <c r="K43" s="200"/>
      <c r="L43" s="200"/>
    </row>
    <row r="44" spans="2:12" s="186" customFormat="1" ht="15" customHeight="1">
      <c r="B44" s="188" t="s">
        <v>447</v>
      </c>
      <c r="C44" s="191" t="s">
        <v>115</v>
      </c>
      <c r="D44" s="191">
        <v>12</v>
      </c>
      <c r="E44" s="206" t="s">
        <v>98</v>
      </c>
      <c r="F44" s="206" t="s">
        <v>48</v>
      </c>
      <c r="K44" s="200"/>
      <c r="L44" s="200"/>
    </row>
    <row r="45" spans="2:12" s="186" customFormat="1" ht="15" customHeight="1">
      <c r="B45" s="188" t="s">
        <v>447</v>
      </c>
      <c r="C45" s="191" t="s">
        <v>115</v>
      </c>
      <c r="D45" s="191">
        <v>13</v>
      </c>
      <c r="E45" s="206" t="s">
        <v>189</v>
      </c>
      <c r="F45" s="206" t="s">
        <v>169</v>
      </c>
      <c r="K45" s="200"/>
      <c r="L45" s="200"/>
    </row>
    <row r="46" spans="2:12" s="186" customFormat="1" ht="15" customHeight="1">
      <c r="B46" s="188" t="s">
        <v>447</v>
      </c>
      <c r="C46" s="191" t="s">
        <v>115</v>
      </c>
      <c r="D46" s="191">
        <v>14</v>
      </c>
      <c r="E46" s="206" t="s">
        <v>190</v>
      </c>
      <c r="F46" s="206" t="s">
        <v>448</v>
      </c>
      <c r="K46" s="200"/>
      <c r="L46" s="200"/>
    </row>
    <row r="47" spans="2:12" s="186" customFormat="1" ht="15" customHeight="1">
      <c r="B47" s="188" t="s">
        <v>447</v>
      </c>
      <c r="C47" s="191" t="s">
        <v>115</v>
      </c>
      <c r="D47" s="191">
        <v>15</v>
      </c>
      <c r="E47" s="206" t="s">
        <v>50</v>
      </c>
      <c r="F47" s="206" t="s">
        <v>51</v>
      </c>
      <c r="K47" s="200"/>
      <c r="L47" s="200"/>
    </row>
    <row r="48" spans="2:12" s="186" customFormat="1" ht="15" customHeight="1">
      <c r="B48" s="188" t="s">
        <v>447</v>
      </c>
      <c r="C48" s="191" t="s">
        <v>115</v>
      </c>
      <c r="D48" s="191">
        <v>16</v>
      </c>
      <c r="E48" s="206" t="s">
        <v>191</v>
      </c>
      <c r="F48" s="206" t="s">
        <v>423</v>
      </c>
      <c r="K48" s="200"/>
      <c r="L48" s="200"/>
    </row>
    <row r="49" spans="2:12" s="186" customFormat="1" ht="15" customHeight="1">
      <c r="B49" s="188" t="s">
        <v>447</v>
      </c>
      <c r="C49" s="191" t="s">
        <v>115</v>
      </c>
      <c r="D49" s="191">
        <v>17</v>
      </c>
      <c r="E49" s="206" t="s">
        <v>192</v>
      </c>
      <c r="F49" s="206" t="s">
        <v>450</v>
      </c>
      <c r="K49" s="200"/>
      <c r="L49" s="200"/>
    </row>
    <row r="50" spans="6:12" s="186" customFormat="1" ht="16.5" customHeight="1">
      <c r="F50" s="361"/>
      <c r="K50" s="209"/>
      <c r="L50" s="200"/>
    </row>
    <row r="51" spans="6:12" s="186" customFormat="1" ht="16.5" customHeight="1">
      <c r="F51" s="361"/>
      <c r="K51" s="209"/>
      <c r="L51" s="200"/>
    </row>
    <row r="52" spans="6:12" s="186" customFormat="1" ht="16.5" customHeight="1">
      <c r="F52" s="361"/>
      <c r="K52" s="209"/>
      <c r="L52" s="200"/>
    </row>
    <row r="53" spans="2:12" s="186" customFormat="1" ht="18.75" customHeight="1">
      <c r="B53" s="185" t="s">
        <v>464</v>
      </c>
      <c r="C53" s="185" t="s">
        <v>111</v>
      </c>
      <c r="D53" s="185" t="s">
        <v>465</v>
      </c>
      <c r="E53" s="199" t="s">
        <v>112</v>
      </c>
      <c r="F53" s="203" t="s">
        <v>113</v>
      </c>
      <c r="H53" s="185" t="s">
        <v>464</v>
      </c>
      <c r="I53" s="185" t="s">
        <v>111</v>
      </c>
      <c r="J53" s="185" t="s">
        <v>465</v>
      </c>
      <c r="K53" s="199" t="s">
        <v>112</v>
      </c>
      <c r="L53" s="384" t="s">
        <v>113</v>
      </c>
    </row>
    <row r="54" spans="2:12" s="186" customFormat="1" ht="18.75" customHeight="1">
      <c r="B54" s="188" t="s">
        <v>114</v>
      </c>
      <c r="C54" s="188" t="s">
        <v>254</v>
      </c>
      <c r="D54" s="188">
        <v>1</v>
      </c>
      <c r="E54" s="201" t="s">
        <v>255</v>
      </c>
      <c r="F54" s="192" t="s">
        <v>442</v>
      </c>
      <c r="H54" s="188" t="s">
        <v>440</v>
      </c>
      <c r="I54" s="188" t="s">
        <v>254</v>
      </c>
      <c r="J54" s="188">
        <v>1</v>
      </c>
      <c r="K54" s="192" t="s">
        <v>74</v>
      </c>
      <c r="L54" s="385" t="s">
        <v>124</v>
      </c>
    </row>
    <row r="55" spans="2:12" s="186" customFormat="1" ht="18.75" customHeight="1">
      <c r="B55" s="188" t="s">
        <v>114</v>
      </c>
      <c r="C55" s="188" t="s">
        <v>254</v>
      </c>
      <c r="D55" s="188">
        <v>2</v>
      </c>
      <c r="E55" s="201" t="s">
        <v>256</v>
      </c>
      <c r="F55" s="192" t="s">
        <v>451</v>
      </c>
      <c r="H55" s="188" t="s">
        <v>440</v>
      </c>
      <c r="I55" s="188" t="s">
        <v>254</v>
      </c>
      <c r="J55" s="188">
        <v>2</v>
      </c>
      <c r="K55" s="192" t="s">
        <v>274</v>
      </c>
      <c r="L55" s="385" t="s">
        <v>124</v>
      </c>
    </row>
    <row r="56" spans="2:12" s="186" customFormat="1" ht="18.75" customHeight="1">
      <c r="B56" s="188" t="s">
        <v>114</v>
      </c>
      <c r="C56" s="188" t="s">
        <v>254</v>
      </c>
      <c r="D56" s="188">
        <v>3</v>
      </c>
      <c r="E56" s="201" t="s">
        <v>257</v>
      </c>
      <c r="F56" s="192" t="s">
        <v>433</v>
      </c>
      <c r="H56" s="188" t="s">
        <v>440</v>
      </c>
      <c r="I56" s="188" t="s">
        <v>254</v>
      </c>
      <c r="J56" s="188">
        <v>3</v>
      </c>
      <c r="K56" s="192" t="s">
        <v>275</v>
      </c>
      <c r="L56" s="385" t="s">
        <v>124</v>
      </c>
    </row>
    <row r="57" spans="2:12" s="186" customFormat="1" ht="18.75" customHeight="1">
      <c r="B57" s="188" t="s">
        <v>114</v>
      </c>
      <c r="C57" s="188" t="s">
        <v>254</v>
      </c>
      <c r="D57" s="188">
        <v>4</v>
      </c>
      <c r="E57" s="201" t="s">
        <v>258</v>
      </c>
      <c r="F57" s="192" t="s">
        <v>452</v>
      </c>
      <c r="H57" s="188" t="s">
        <v>440</v>
      </c>
      <c r="I57" s="188" t="s">
        <v>254</v>
      </c>
      <c r="J57" s="188">
        <v>4</v>
      </c>
      <c r="K57" s="192" t="s">
        <v>76</v>
      </c>
      <c r="L57" s="385" t="s">
        <v>124</v>
      </c>
    </row>
    <row r="58" spans="2:12" s="186" customFormat="1" ht="18.75" customHeight="1">
      <c r="B58" s="188" t="s">
        <v>114</v>
      </c>
      <c r="C58" s="188" t="s">
        <v>254</v>
      </c>
      <c r="D58" s="188">
        <v>5</v>
      </c>
      <c r="E58" s="192" t="s">
        <v>453</v>
      </c>
      <c r="F58" s="192" t="s">
        <v>435</v>
      </c>
      <c r="H58" s="188" t="s">
        <v>440</v>
      </c>
      <c r="I58" s="188" t="s">
        <v>254</v>
      </c>
      <c r="J58" s="188">
        <v>5</v>
      </c>
      <c r="K58" s="192" t="s">
        <v>77</v>
      </c>
      <c r="L58" s="385" t="s">
        <v>124</v>
      </c>
    </row>
    <row r="59" spans="5:12" s="186" customFormat="1" ht="18.75" customHeight="1">
      <c r="E59" s="200"/>
      <c r="F59" s="209"/>
      <c r="H59" s="188" t="s">
        <v>440</v>
      </c>
      <c r="I59" s="188" t="s">
        <v>254</v>
      </c>
      <c r="J59" s="188">
        <v>6</v>
      </c>
      <c r="K59" s="192" t="s">
        <v>75</v>
      </c>
      <c r="L59" s="385" t="s">
        <v>124</v>
      </c>
    </row>
    <row r="60" spans="5:12" s="186" customFormat="1" ht="18.75" customHeight="1">
      <c r="E60" s="200"/>
      <c r="F60" s="209"/>
      <c r="H60" s="188" t="s">
        <v>440</v>
      </c>
      <c r="I60" s="188" t="s">
        <v>254</v>
      </c>
      <c r="J60" s="188">
        <v>7</v>
      </c>
      <c r="K60" s="192" t="s">
        <v>37</v>
      </c>
      <c r="L60" s="385" t="s">
        <v>458</v>
      </c>
    </row>
    <row r="61" spans="6:12" s="186" customFormat="1" ht="18.75" customHeight="1">
      <c r="F61" s="361"/>
      <c r="H61" s="188" t="s">
        <v>440</v>
      </c>
      <c r="I61" s="188" t="s">
        <v>254</v>
      </c>
      <c r="J61" s="188">
        <v>8</v>
      </c>
      <c r="K61" s="192" t="s">
        <v>90</v>
      </c>
      <c r="L61" s="385" t="s">
        <v>459</v>
      </c>
    </row>
    <row r="62" spans="6:12" s="186" customFormat="1" ht="18.75" customHeight="1">
      <c r="F62" s="361"/>
      <c r="H62" s="188" t="s">
        <v>440</v>
      </c>
      <c r="I62" s="188" t="s">
        <v>254</v>
      </c>
      <c r="J62" s="188">
        <v>9</v>
      </c>
      <c r="K62" s="192" t="s">
        <v>276</v>
      </c>
      <c r="L62" s="385" t="s">
        <v>136</v>
      </c>
    </row>
    <row r="63" spans="6:12" s="186" customFormat="1" ht="18.75" customHeight="1">
      <c r="F63" s="361"/>
      <c r="H63" s="188" t="s">
        <v>440</v>
      </c>
      <c r="I63" s="188" t="s">
        <v>254</v>
      </c>
      <c r="J63" s="188">
        <v>10</v>
      </c>
      <c r="K63" s="192" t="s">
        <v>277</v>
      </c>
      <c r="L63" s="385" t="s">
        <v>460</v>
      </c>
    </row>
    <row r="64" spans="6:12" s="186" customFormat="1" ht="18.75" customHeight="1">
      <c r="F64" s="361"/>
      <c r="K64" s="209"/>
      <c r="L64" s="200"/>
    </row>
    <row r="65" spans="6:12" s="186" customFormat="1" ht="18.75" customHeight="1">
      <c r="F65" s="361"/>
      <c r="K65" s="209"/>
      <c r="L65" s="200"/>
    </row>
    <row r="66" spans="2:12" s="186" customFormat="1" ht="18.75" customHeight="1">
      <c r="B66" s="185" t="s">
        <v>464</v>
      </c>
      <c r="C66" s="185" t="s">
        <v>111</v>
      </c>
      <c r="D66" s="185" t="s">
        <v>465</v>
      </c>
      <c r="E66" s="199" t="s">
        <v>112</v>
      </c>
      <c r="F66" s="203" t="s">
        <v>113</v>
      </c>
      <c r="H66" s="185" t="s">
        <v>464</v>
      </c>
      <c r="I66" s="185" t="s">
        <v>111</v>
      </c>
      <c r="J66" s="185" t="s">
        <v>465</v>
      </c>
      <c r="K66" s="199" t="s">
        <v>112</v>
      </c>
      <c r="L66" s="384" t="s">
        <v>113</v>
      </c>
    </row>
    <row r="67" spans="2:12" s="186" customFormat="1" ht="18.75" customHeight="1">
      <c r="B67" s="188" t="s">
        <v>436</v>
      </c>
      <c r="C67" s="188" t="s">
        <v>254</v>
      </c>
      <c r="D67" s="188">
        <v>1</v>
      </c>
      <c r="E67" s="192" t="s">
        <v>259</v>
      </c>
      <c r="F67" s="192" t="s">
        <v>124</v>
      </c>
      <c r="H67" s="185" t="s">
        <v>449</v>
      </c>
      <c r="I67" s="185" t="s">
        <v>254</v>
      </c>
      <c r="J67" s="185">
        <v>1</v>
      </c>
      <c r="K67" s="202" t="s">
        <v>278</v>
      </c>
      <c r="L67" s="384" t="s">
        <v>71</v>
      </c>
    </row>
    <row r="68" spans="2:12" s="186" customFormat="1" ht="18.75" customHeight="1">
      <c r="B68" s="188" t="s">
        <v>436</v>
      </c>
      <c r="C68" s="188" t="s">
        <v>254</v>
      </c>
      <c r="D68" s="188">
        <v>2</v>
      </c>
      <c r="E68" s="192" t="s">
        <v>260</v>
      </c>
      <c r="F68" s="192" t="s">
        <v>124</v>
      </c>
      <c r="H68" s="185" t="s">
        <v>449</v>
      </c>
      <c r="I68" s="185" t="s">
        <v>254</v>
      </c>
      <c r="J68" s="185">
        <v>2</v>
      </c>
      <c r="K68" s="187" t="s">
        <v>280</v>
      </c>
      <c r="L68" s="384" t="s">
        <v>71</v>
      </c>
    </row>
    <row r="69" spans="2:12" s="186" customFormat="1" ht="18.75" customHeight="1">
      <c r="B69" s="188" t="s">
        <v>436</v>
      </c>
      <c r="C69" s="188" t="s">
        <v>254</v>
      </c>
      <c r="D69" s="188">
        <v>3</v>
      </c>
      <c r="E69" s="192" t="s">
        <v>261</v>
      </c>
      <c r="F69" s="192" t="s">
        <v>124</v>
      </c>
      <c r="H69" s="185" t="s">
        <v>449</v>
      </c>
      <c r="I69" s="185" t="s">
        <v>254</v>
      </c>
      <c r="J69" s="185">
        <v>3</v>
      </c>
      <c r="K69" s="202" t="s">
        <v>281</v>
      </c>
      <c r="L69" s="384" t="s">
        <v>71</v>
      </c>
    </row>
    <row r="70" spans="2:12" s="186" customFormat="1" ht="18.75" customHeight="1">
      <c r="B70" s="188" t="s">
        <v>436</v>
      </c>
      <c r="C70" s="188" t="s">
        <v>254</v>
      </c>
      <c r="D70" s="188">
        <v>4</v>
      </c>
      <c r="E70" s="192" t="s">
        <v>262</v>
      </c>
      <c r="F70" s="192" t="s">
        <v>124</v>
      </c>
      <c r="H70" s="185" t="s">
        <v>449</v>
      </c>
      <c r="I70" s="188" t="s">
        <v>254</v>
      </c>
      <c r="J70" s="185">
        <v>4</v>
      </c>
      <c r="K70" s="192" t="s">
        <v>282</v>
      </c>
      <c r="L70" s="385" t="s">
        <v>127</v>
      </c>
    </row>
    <row r="71" spans="2:12" s="186" customFormat="1" ht="18.75" customHeight="1">
      <c r="B71" s="188" t="s">
        <v>436</v>
      </c>
      <c r="C71" s="188" t="s">
        <v>254</v>
      </c>
      <c r="D71" s="188">
        <v>5</v>
      </c>
      <c r="E71" s="192" t="s">
        <v>263</v>
      </c>
      <c r="F71" s="192" t="s">
        <v>124</v>
      </c>
      <c r="H71" s="185" t="s">
        <v>449</v>
      </c>
      <c r="I71" s="188" t="s">
        <v>254</v>
      </c>
      <c r="J71" s="185">
        <v>5</v>
      </c>
      <c r="K71" s="192" t="s">
        <v>283</v>
      </c>
      <c r="L71" s="385" t="s">
        <v>461</v>
      </c>
    </row>
    <row r="72" spans="2:12" s="186" customFormat="1" ht="18.75" customHeight="1">
      <c r="B72" s="188" t="s">
        <v>436</v>
      </c>
      <c r="C72" s="188" t="s">
        <v>254</v>
      </c>
      <c r="D72" s="188">
        <v>6</v>
      </c>
      <c r="E72" s="192" t="s">
        <v>264</v>
      </c>
      <c r="F72" s="192" t="s">
        <v>127</v>
      </c>
      <c r="H72" s="185" t="s">
        <v>449</v>
      </c>
      <c r="I72" s="188" t="s">
        <v>254</v>
      </c>
      <c r="J72" s="185">
        <v>6</v>
      </c>
      <c r="K72" s="192" t="s">
        <v>101</v>
      </c>
      <c r="L72" s="385" t="s">
        <v>462</v>
      </c>
    </row>
    <row r="73" spans="2:12" s="186" customFormat="1" ht="18.75" customHeight="1">
      <c r="B73" s="188" t="s">
        <v>436</v>
      </c>
      <c r="C73" s="188" t="s">
        <v>254</v>
      </c>
      <c r="D73" s="188">
        <v>7</v>
      </c>
      <c r="E73" s="192" t="s">
        <v>265</v>
      </c>
      <c r="F73" s="192" t="s">
        <v>127</v>
      </c>
      <c r="H73" s="185" t="s">
        <v>449</v>
      </c>
      <c r="I73" s="188" t="s">
        <v>254</v>
      </c>
      <c r="J73" s="185">
        <v>7</v>
      </c>
      <c r="K73" s="192" t="s">
        <v>285</v>
      </c>
      <c r="L73" s="385" t="s">
        <v>286</v>
      </c>
    </row>
    <row r="74" spans="2:12" s="186" customFormat="1" ht="18.75" customHeight="1">
      <c r="B74" s="188" t="s">
        <v>436</v>
      </c>
      <c r="C74" s="188" t="s">
        <v>254</v>
      </c>
      <c r="D74" s="188">
        <v>8</v>
      </c>
      <c r="E74" s="192" t="s">
        <v>266</v>
      </c>
      <c r="F74" s="192" t="s">
        <v>127</v>
      </c>
      <c r="H74" s="185" t="s">
        <v>449</v>
      </c>
      <c r="I74" s="194" t="s">
        <v>254</v>
      </c>
      <c r="J74" s="195">
        <v>8</v>
      </c>
      <c r="K74" s="210" t="s">
        <v>287</v>
      </c>
      <c r="L74" s="387" t="s">
        <v>49</v>
      </c>
    </row>
    <row r="75" spans="2:12" s="186" customFormat="1" ht="18.75" customHeight="1">
      <c r="B75" s="188" t="s">
        <v>436</v>
      </c>
      <c r="C75" s="188" t="s">
        <v>254</v>
      </c>
      <c r="D75" s="188">
        <v>9</v>
      </c>
      <c r="E75" s="192" t="s">
        <v>267</v>
      </c>
      <c r="F75" s="192" t="s">
        <v>127</v>
      </c>
      <c r="H75" s="185" t="s">
        <v>449</v>
      </c>
      <c r="I75" s="194" t="s">
        <v>254</v>
      </c>
      <c r="J75" s="195">
        <v>9</v>
      </c>
      <c r="K75" s="211" t="s">
        <v>57</v>
      </c>
      <c r="L75" s="387" t="s">
        <v>49</v>
      </c>
    </row>
    <row r="76" spans="2:12" ht="18.75" customHeight="1">
      <c r="B76" s="188" t="s">
        <v>436</v>
      </c>
      <c r="C76" s="188" t="s">
        <v>254</v>
      </c>
      <c r="D76" s="188">
        <v>10</v>
      </c>
      <c r="E76" s="192" t="s">
        <v>36</v>
      </c>
      <c r="F76" s="192" t="s">
        <v>430</v>
      </c>
      <c r="H76" s="185" t="s">
        <v>449</v>
      </c>
      <c r="I76" s="194" t="s">
        <v>254</v>
      </c>
      <c r="J76" s="195">
        <v>10</v>
      </c>
      <c r="K76" s="210" t="s">
        <v>288</v>
      </c>
      <c r="L76" s="387" t="s">
        <v>49</v>
      </c>
    </row>
    <row r="77" spans="2:12" ht="18.75" customHeight="1">
      <c r="B77" s="188" t="s">
        <v>436</v>
      </c>
      <c r="C77" s="188" t="s">
        <v>254</v>
      </c>
      <c r="D77" s="188">
        <v>11</v>
      </c>
      <c r="E77" s="192" t="s">
        <v>268</v>
      </c>
      <c r="F77" s="192" t="s">
        <v>454</v>
      </c>
      <c r="H77" s="185" t="s">
        <v>449</v>
      </c>
      <c r="I77" s="191" t="s">
        <v>254</v>
      </c>
      <c r="J77" s="195">
        <v>11</v>
      </c>
      <c r="K77" s="206" t="s">
        <v>289</v>
      </c>
      <c r="L77" s="388" t="s">
        <v>463</v>
      </c>
    </row>
    <row r="78" spans="2:12" ht="18.75" customHeight="1">
      <c r="B78" s="188" t="s">
        <v>436</v>
      </c>
      <c r="C78" s="188" t="s">
        <v>254</v>
      </c>
      <c r="D78" s="188">
        <v>12</v>
      </c>
      <c r="E78" s="192" t="s">
        <v>269</v>
      </c>
      <c r="F78" s="192" t="s">
        <v>78</v>
      </c>
      <c r="H78" s="185" t="s">
        <v>449</v>
      </c>
      <c r="I78" s="191" t="s">
        <v>254</v>
      </c>
      <c r="J78" s="195">
        <v>12</v>
      </c>
      <c r="K78" s="206" t="s">
        <v>38</v>
      </c>
      <c r="L78" s="388" t="s">
        <v>463</v>
      </c>
    </row>
    <row r="79" spans="2:12" ht="18.75" customHeight="1">
      <c r="B79" s="188" t="s">
        <v>436</v>
      </c>
      <c r="C79" s="185" t="s">
        <v>254</v>
      </c>
      <c r="D79" s="188">
        <v>13</v>
      </c>
      <c r="E79" s="203" t="s">
        <v>270</v>
      </c>
      <c r="F79" s="203" t="s">
        <v>48</v>
      </c>
      <c r="K79" s="190"/>
      <c r="L79" s="389"/>
    </row>
    <row r="80" spans="2:12" ht="18.75" customHeight="1">
      <c r="B80" s="188" t="s">
        <v>436</v>
      </c>
      <c r="C80" s="188" t="s">
        <v>254</v>
      </c>
      <c r="D80" s="188">
        <v>14</v>
      </c>
      <c r="E80" s="201" t="s">
        <v>271</v>
      </c>
      <c r="F80" s="192" t="s">
        <v>455</v>
      </c>
      <c r="K80" s="190"/>
      <c r="L80" s="389"/>
    </row>
    <row r="81" spans="2:12" ht="18.75" customHeight="1">
      <c r="B81" s="188" t="s">
        <v>436</v>
      </c>
      <c r="C81" s="188" t="s">
        <v>254</v>
      </c>
      <c r="D81" s="188">
        <v>15</v>
      </c>
      <c r="E81" s="201" t="s">
        <v>272</v>
      </c>
      <c r="F81" s="192" t="s">
        <v>456</v>
      </c>
      <c r="K81" s="190"/>
      <c r="L81" s="389"/>
    </row>
    <row r="82" spans="2:12" ht="18.75" customHeight="1">
      <c r="B82" s="188" t="s">
        <v>436</v>
      </c>
      <c r="C82" s="188" t="s">
        <v>254</v>
      </c>
      <c r="D82" s="188">
        <v>16</v>
      </c>
      <c r="E82" s="192" t="s">
        <v>273</v>
      </c>
      <c r="F82" s="192" t="s">
        <v>457</v>
      </c>
      <c r="K82" s="190"/>
      <c r="L82" s="389"/>
    </row>
    <row r="83" spans="5:12" ht="18.75" customHeight="1">
      <c r="E83" s="190"/>
      <c r="F83" s="362"/>
      <c r="K83" s="190"/>
      <c r="L83" s="389"/>
    </row>
    <row r="84" spans="5:12" ht="18.75" customHeight="1">
      <c r="E84" s="190"/>
      <c r="F84" s="362"/>
      <c r="K84" s="190"/>
      <c r="L84" s="389"/>
    </row>
    <row r="85" spans="5:12" ht="16.5" customHeight="1">
      <c r="E85" s="190"/>
      <c r="F85" s="362"/>
      <c r="K85" s="190"/>
      <c r="L85" s="389"/>
    </row>
    <row r="86" spans="5:6" ht="16.5" customHeight="1">
      <c r="E86" s="190"/>
      <c r="F86" s="362"/>
    </row>
    <row r="87" spans="5:6" ht="16.5" customHeight="1">
      <c r="E87" s="190"/>
      <c r="F87" s="362"/>
    </row>
    <row r="88" spans="5:6" ht="16.5" customHeight="1">
      <c r="E88" s="190"/>
      <c r="F88" s="362"/>
    </row>
    <row r="89" spans="5:6" ht="16.5" customHeight="1">
      <c r="E89" s="190"/>
      <c r="F89" s="362"/>
    </row>
    <row r="90" spans="5:6" ht="16.5" customHeight="1">
      <c r="E90" s="190"/>
      <c r="F90" s="362"/>
    </row>
    <row r="91" ht="16.5" customHeight="1"/>
    <row r="92" ht="16.5" customHeight="1"/>
    <row r="93" ht="16.5" customHeight="1"/>
    <row r="94" ht="16.5" customHeight="1"/>
  </sheetData>
  <dataValidations count="1">
    <dataValidation allowBlank="1" showInputMessage="1" showErrorMessage="1" imeMode="hiragana" sqref="E21:E26 E45:E49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view="pageBreakPreview" zoomScale="85" zoomScaleSheetLayoutView="85" zoomScalePageLayoutView="0" workbookViewId="0" topLeftCell="A73">
      <selection activeCell="D70" sqref="D1:D16384"/>
    </sheetView>
  </sheetViews>
  <sheetFormatPr defaultColWidth="9.00390625" defaultRowHeight="13.5"/>
  <cols>
    <col min="1" max="1" width="4.75390625" style="61" customWidth="1"/>
    <col min="2" max="2" width="7.875" style="61" customWidth="1"/>
    <col min="3" max="4" width="17.625" style="363" bestFit="1" customWidth="1"/>
    <col min="5" max="5" width="9.00390625" style="61" bestFit="1" customWidth="1"/>
    <col min="6" max="6" width="3.50390625" style="61" bestFit="1" customWidth="1"/>
    <col min="7" max="7" width="4.375" style="61" customWidth="1"/>
    <col min="8" max="8" width="20.00390625" style="363" bestFit="1" customWidth="1"/>
    <col min="9" max="9" width="17.625" style="363" bestFit="1" customWidth="1"/>
    <col min="10" max="10" width="7.875" style="19" customWidth="1"/>
    <col min="11" max="11" width="5.125" style="61" customWidth="1"/>
    <col min="12" max="12" width="12.75390625" style="61" customWidth="1"/>
    <col min="13" max="13" width="4.375" style="61" customWidth="1"/>
    <col min="14" max="14" width="14.00390625" style="61" bestFit="1" customWidth="1"/>
    <col min="15" max="15" width="17.625" style="61" bestFit="1" customWidth="1"/>
    <col min="16" max="20" width="5.625" style="61" customWidth="1"/>
    <col min="21" max="16384" width="9.00390625" style="61" customWidth="1"/>
  </cols>
  <sheetData>
    <row r="1" ht="24">
      <c r="B1" s="62" t="s">
        <v>419</v>
      </c>
    </row>
    <row r="2" ht="13.5">
      <c r="C2" s="374"/>
    </row>
    <row r="3" spans="3:7" ht="17.25" customHeight="1">
      <c r="C3" s="363" t="s">
        <v>358</v>
      </c>
      <c r="G3" s="61" t="s">
        <v>359</v>
      </c>
    </row>
    <row r="4" spans="2:13" ht="13.5">
      <c r="B4" s="61" t="s">
        <v>45</v>
      </c>
      <c r="C4" s="363" t="s">
        <v>42</v>
      </c>
      <c r="D4" s="363" t="s">
        <v>43</v>
      </c>
      <c r="F4" s="64"/>
      <c r="G4" s="61" t="s">
        <v>45</v>
      </c>
      <c r="H4" s="363" t="s">
        <v>35</v>
      </c>
      <c r="I4" s="363" t="s">
        <v>43</v>
      </c>
      <c r="J4" s="63"/>
      <c r="L4" s="64"/>
      <c r="M4" s="64"/>
    </row>
    <row r="5" spans="1:10" ht="15.75" customHeight="1">
      <c r="A5" s="61">
        <v>1</v>
      </c>
      <c r="B5" s="176">
        <v>1</v>
      </c>
      <c r="C5" s="367" t="s">
        <v>204</v>
      </c>
      <c r="D5" s="371" t="s">
        <v>184</v>
      </c>
      <c r="E5" s="143"/>
      <c r="G5" s="176">
        <v>1</v>
      </c>
      <c r="H5" s="364" t="s">
        <v>290</v>
      </c>
      <c r="I5" s="371" t="s">
        <v>71</v>
      </c>
      <c r="J5" s="144"/>
    </row>
    <row r="6" spans="1:13" ht="15.75" customHeight="1">
      <c r="A6" s="61">
        <v>2</v>
      </c>
      <c r="B6" s="134">
        <v>2</v>
      </c>
      <c r="C6" s="372" t="s">
        <v>199</v>
      </c>
      <c r="D6" s="380" t="s">
        <v>49</v>
      </c>
      <c r="E6" s="143"/>
      <c r="G6" s="136">
        <v>2</v>
      </c>
      <c r="H6" s="365" t="s">
        <v>317</v>
      </c>
      <c r="I6" s="372" t="s">
        <v>49</v>
      </c>
      <c r="J6" s="144"/>
      <c r="M6" s="45"/>
    </row>
    <row r="7" spans="1:10" ht="15.75" customHeight="1">
      <c r="A7" s="61">
        <v>3</v>
      </c>
      <c r="B7" s="134">
        <v>3</v>
      </c>
      <c r="C7" s="367" t="s">
        <v>216</v>
      </c>
      <c r="D7" s="371" t="s">
        <v>154</v>
      </c>
      <c r="E7" s="144"/>
      <c r="G7" s="134">
        <v>3</v>
      </c>
      <c r="H7" s="366" t="s">
        <v>296</v>
      </c>
      <c r="I7" s="371" t="s">
        <v>71</v>
      </c>
      <c r="J7" s="144"/>
    </row>
    <row r="8" spans="1:10" ht="15.75" customHeight="1">
      <c r="A8" s="61">
        <v>4</v>
      </c>
      <c r="B8" s="176">
        <v>4</v>
      </c>
      <c r="C8" s="367" t="s">
        <v>201</v>
      </c>
      <c r="D8" s="371" t="s">
        <v>129</v>
      </c>
      <c r="E8" s="144"/>
      <c r="G8" s="176">
        <v>4</v>
      </c>
      <c r="H8" s="367" t="s">
        <v>326</v>
      </c>
      <c r="I8" s="367" t="s">
        <v>372</v>
      </c>
      <c r="J8" s="144"/>
    </row>
    <row r="9" spans="1:10" ht="15.75" customHeight="1">
      <c r="A9" s="61">
        <v>5</v>
      </c>
      <c r="B9" s="134">
        <v>5</v>
      </c>
      <c r="C9" s="375" t="s">
        <v>366</v>
      </c>
      <c r="D9" s="381" t="s">
        <v>51</v>
      </c>
      <c r="E9" s="145"/>
      <c r="G9" s="136">
        <v>5</v>
      </c>
      <c r="H9" s="366" t="s">
        <v>303</v>
      </c>
      <c r="I9" s="371" t="s">
        <v>71</v>
      </c>
      <c r="J9" s="144"/>
    </row>
    <row r="10" spans="1:10" ht="15.75" customHeight="1">
      <c r="A10" s="61">
        <v>6</v>
      </c>
      <c r="B10" s="134">
        <v>6</v>
      </c>
      <c r="C10" s="375" t="s">
        <v>227</v>
      </c>
      <c r="D10" s="371" t="s">
        <v>367</v>
      </c>
      <c r="E10" s="145"/>
      <c r="G10" s="134">
        <v>6</v>
      </c>
      <c r="H10" s="365" t="s">
        <v>316</v>
      </c>
      <c r="I10" s="372" t="s">
        <v>49</v>
      </c>
      <c r="J10" s="144"/>
    </row>
    <row r="11" spans="1:10" ht="15.75" customHeight="1">
      <c r="A11" s="61">
        <v>7</v>
      </c>
      <c r="B11" s="176">
        <v>7</v>
      </c>
      <c r="C11" s="367" t="s">
        <v>193</v>
      </c>
      <c r="D11" s="371" t="s">
        <v>73</v>
      </c>
      <c r="E11" s="145"/>
      <c r="G11" s="176">
        <v>7</v>
      </c>
      <c r="H11" s="367" t="s">
        <v>307</v>
      </c>
      <c r="I11" s="367" t="s">
        <v>127</v>
      </c>
      <c r="J11" s="144"/>
    </row>
    <row r="12" spans="1:10" ht="15.75" customHeight="1">
      <c r="A12" s="61">
        <v>8</v>
      </c>
      <c r="B12" s="134">
        <v>8</v>
      </c>
      <c r="C12" s="376" t="s">
        <v>65</v>
      </c>
      <c r="D12" s="380" t="s">
        <v>49</v>
      </c>
      <c r="E12" s="145"/>
      <c r="G12" s="136">
        <v>8</v>
      </c>
      <c r="H12" s="367" t="s">
        <v>79</v>
      </c>
      <c r="I12" s="367" t="s">
        <v>78</v>
      </c>
      <c r="J12" s="144"/>
    </row>
    <row r="13" spans="1:13" ht="15.75" customHeight="1">
      <c r="A13" s="61">
        <v>9</v>
      </c>
      <c r="B13" s="134">
        <v>9</v>
      </c>
      <c r="C13" s="367" t="s">
        <v>209</v>
      </c>
      <c r="D13" s="371" t="s">
        <v>184</v>
      </c>
      <c r="E13" s="145"/>
      <c r="G13" s="134">
        <v>9</v>
      </c>
      <c r="H13" s="364" t="s">
        <v>302</v>
      </c>
      <c r="I13" s="371" t="s">
        <v>71</v>
      </c>
      <c r="J13" s="144"/>
      <c r="M13" s="68"/>
    </row>
    <row r="14" spans="1:10" ht="15.75" customHeight="1">
      <c r="A14" s="61">
        <v>10</v>
      </c>
      <c r="B14" s="176">
        <v>10</v>
      </c>
      <c r="C14" s="367" t="s">
        <v>81</v>
      </c>
      <c r="D14" s="371" t="s">
        <v>117</v>
      </c>
      <c r="E14" s="145"/>
      <c r="G14" s="176">
        <v>10</v>
      </c>
      <c r="H14" s="367" t="s">
        <v>305</v>
      </c>
      <c r="I14" s="367" t="s">
        <v>124</v>
      </c>
      <c r="J14" s="144"/>
    </row>
    <row r="15" spans="1:10" ht="15.75" customHeight="1">
      <c r="A15" s="61">
        <v>11</v>
      </c>
      <c r="B15" s="134">
        <v>11</v>
      </c>
      <c r="C15" s="375" t="s">
        <v>66</v>
      </c>
      <c r="D15" s="381" t="s">
        <v>51</v>
      </c>
      <c r="E15" s="145"/>
      <c r="G15" s="136">
        <v>11</v>
      </c>
      <c r="H15" s="368" t="s">
        <v>325</v>
      </c>
      <c r="I15" s="367" t="s">
        <v>136</v>
      </c>
      <c r="J15" s="144"/>
    </row>
    <row r="16" spans="1:10" ht="15.75" customHeight="1">
      <c r="A16" s="61">
        <v>12</v>
      </c>
      <c r="B16" s="134">
        <v>12</v>
      </c>
      <c r="C16" s="367" t="s">
        <v>220</v>
      </c>
      <c r="D16" s="371" t="s">
        <v>171</v>
      </c>
      <c r="E16" s="144"/>
      <c r="G16" s="134">
        <v>12</v>
      </c>
      <c r="H16" s="366" t="s">
        <v>299</v>
      </c>
      <c r="I16" s="371" t="s">
        <v>71</v>
      </c>
      <c r="J16" s="144"/>
    </row>
    <row r="17" spans="1:10" ht="15.75" customHeight="1">
      <c r="A17" s="61">
        <v>13</v>
      </c>
      <c r="B17" s="176">
        <v>13</v>
      </c>
      <c r="C17" s="367" t="s">
        <v>195</v>
      </c>
      <c r="D17" s="371" t="s">
        <v>124</v>
      </c>
      <c r="E17" s="144"/>
      <c r="G17" s="176">
        <v>13</v>
      </c>
      <c r="H17" s="367" t="s">
        <v>308</v>
      </c>
      <c r="I17" s="367" t="s">
        <v>284</v>
      </c>
      <c r="J17" s="144"/>
    </row>
    <row r="18" spans="1:10" ht="15.75" customHeight="1">
      <c r="A18" s="61">
        <v>14</v>
      </c>
      <c r="B18" s="134">
        <v>14</v>
      </c>
      <c r="C18" s="367" t="s">
        <v>215</v>
      </c>
      <c r="D18" s="371" t="s">
        <v>154</v>
      </c>
      <c r="E18" s="144"/>
      <c r="G18" s="136">
        <v>14</v>
      </c>
      <c r="H18" s="364" t="s">
        <v>291</v>
      </c>
      <c r="I18" s="371" t="s">
        <v>71</v>
      </c>
      <c r="J18" s="144"/>
    </row>
    <row r="19" spans="1:10" ht="15.75" customHeight="1">
      <c r="A19" s="61">
        <v>15</v>
      </c>
      <c r="B19" s="134">
        <v>15</v>
      </c>
      <c r="C19" s="376" t="s">
        <v>64</v>
      </c>
      <c r="D19" s="380" t="s">
        <v>49</v>
      </c>
      <c r="E19" s="144"/>
      <c r="G19" s="134">
        <v>15</v>
      </c>
      <c r="H19" s="365" t="s">
        <v>314</v>
      </c>
      <c r="I19" s="372" t="s">
        <v>49</v>
      </c>
      <c r="J19" s="144"/>
    </row>
    <row r="20" spans="1:10" ht="15.75" customHeight="1">
      <c r="A20" s="61">
        <v>16</v>
      </c>
      <c r="B20" s="176">
        <v>16</v>
      </c>
      <c r="C20" s="367" t="s">
        <v>202</v>
      </c>
      <c r="D20" s="371" t="s">
        <v>129</v>
      </c>
      <c r="E20" s="144"/>
      <c r="G20" s="176">
        <v>16</v>
      </c>
      <c r="H20" s="367" t="s">
        <v>322</v>
      </c>
      <c r="I20" s="367" t="s">
        <v>48</v>
      </c>
      <c r="J20" s="143"/>
    </row>
    <row r="21" spans="1:11" ht="15.75" customHeight="1">
      <c r="A21" s="61">
        <v>17</v>
      </c>
      <c r="B21" s="134">
        <v>17</v>
      </c>
      <c r="C21" s="367" t="s">
        <v>219</v>
      </c>
      <c r="D21" s="371" t="s">
        <v>171</v>
      </c>
      <c r="E21" s="144"/>
      <c r="G21" s="136">
        <v>17</v>
      </c>
      <c r="H21" s="367" t="s">
        <v>321</v>
      </c>
      <c r="I21" s="367" t="s">
        <v>371</v>
      </c>
      <c r="J21" s="144"/>
      <c r="K21" s="66"/>
    </row>
    <row r="22" spans="1:11" ht="15.75" customHeight="1">
      <c r="A22" s="61">
        <v>18</v>
      </c>
      <c r="B22" s="134">
        <v>18</v>
      </c>
      <c r="C22" s="375" t="s">
        <v>225</v>
      </c>
      <c r="D22" s="371" t="s">
        <v>367</v>
      </c>
      <c r="E22" s="144"/>
      <c r="G22" s="134">
        <v>18</v>
      </c>
      <c r="H22" s="366" t="s">
        <v>294</v>
      </c>
      <c r="I22" s="371" t="s">
        <v>71</v>
      </c>
      <c r="J22" s="144"/>
      <c r="K22" s="67"/>
    </row>
    <row r="23" spans="1:10" ht="15.75" customHeight="1">
      <c r="A23" s="61">
        <v>19</v>
      </c>
      <c r="B23" s="176">
        <v>19</v>
      </c>
      <c r="C23" s="376" t="s">
        <v>197</v>
      </c>
      <c r="D23" s="380" t="s">
        <v>49</v>
      </c>
      <c r="E23" s="144"/>
      <c r="G23" s="176">
        <v>19</v>
      </c>
      <c r="H23" s="367" t="s">
        <v>304</v>
      </c>
      <c r="I23" s="371" t="s">
        <v>73</v>
      </c>
      <c r="J23" s="143"/>
    </row>
    <row r="24" spans="1:10" ht="15.75" customHeight="1">
      <c r="A24" s="61">
        <v>20</v>
      </c>
      <c r="B24" s="134">
        <v>20</v>
      </c>
      <c r="C24" s="367" t="s">
        <v>208</v>
      </c>
      <c r="D24" s="371" t="s">
        <v>184</v>
      </c>
      <c r="E24" s="144"/>
      <c r="G24" s="136">
        <v>20</v>
      </c>
      <c r="H24" s="365" t="s">
        <v>312</v>
      </c>
      <c r="I24" s="372" t="s">
        <v>49</v>
      </c>
      <c r="J24" s="143"/>
    </row>
    <row r="25" spans="1:10" ht="15.75" customHeight="1">
      <c r="A25" s="61">
        <v>21</v>
      </c>
      <c r="B25" s="134">
        <v>21</v>
      </c>
      <c r="C25" s="375" t="s">
        <v>67</v>
      </c>
      <c r="D25" s="381" t="s">
        <v>51</v>
      </c>
      <c r="E25" s="144"/>
      <c r="G25" s="134">
        <v>21</v>
      </c>
      <c r="H25" s="364" t="s">
        <v>293</v>
      </c>
      <c r="I25" s="371" t="s">
        <v>71</v>
      </c>
      <c r="J25" s="144"/>
    </row>
    <row r="26" spans="1:10" ht="15.75" customHeight="1">
      <c r="A26" s="61">
        <v>22</v>
      </c>
      <c r="B26" s="176">
        <v>22</v>
      </c>
      <c r="C26" s="367" t="s">
        <v>221</v>
      </c>
      <c r="D26" s="371" t="s">
        <v>174</v>
      </c>
      <c r="E26" s="144"/>
      <c r="G26" s="176">
        <v>22</v>
      </c>
      <c r="H26" s="365" t="s">
        <v>309</v>
      </c>
      <c r="I26" s="372" t="s">
        <v>49</v>
      </c>
      <c r="J26" s="145"/>
    </row>
    <row r="27" spans="1:10" ht="15.75" customHeight="1">
      <c r="A27" s="61">
        <v>23</v>
      </c>
      <c r="B27" s="134">
        <v>23</v>
      </c>
      <c r="C27" s="377" t="s">
        <v>210</v>
      </c>
      <c r="D27" s="382" t="s">
        <v>184</v>
      </c>
      <c r="E27" s="144"/>
      <c r="G27" s="136">
        <v>23</v>
      </c>
      <c r="H27" s="368" t="s">
        <v>324</v>
      </c>
      <c r="I27" s="367" t="s">
        <v>136</v>
      </c>
      <c r="J27" s="145"/>
    </row>
    <row r="28" spans="1:10" ht="15.75" customHeight="1">
      <c r="A28" s="61">
        <v>24</v>
      </c>
      <c r="B28" s="134">
        <v>24</v>
      </c>
      <c r="C28" s="376" t="s">
        <v>62</v>
      </c>
      <c r="D28" s="380" t="s">
        <v>49</v>
      </c>
      <c r="E28" s="144"/>
      <c r="G28" s="134">
        <v>24</v>
      </c>
      <c r="H28" s="364" t="s">
        <v>295</v>
      </c>
      <c r="I28" s="371" t="s">
        <v>71</v>
      </c>
      <c r="J28" s="145"/>
    </row>
    <row r="29" spans="1:10" ht="15.75" customHeight="1">
      <c r="A29" s="61">
        <v>25</v>
      </c>
      <c r="B29" s="176">
        <v>25</v>
      </c>
      <c r="C29" s="367" t="s">
        <v>222</v>
      </c>
      <c r="D29" s="371" t="s">
        <v>174</v>
      </c>
      <c r="E29" s="147"/>
      <c r="G29" s="176">
        <v>25</v>
      </c>
      <c r="H29" s="367" t="s">
        <v>56</v>
      </c>
      <c r="I29" s="367" t="s">
        <v>127</v>
      </c>
      <c r="J29" s="145"/>
    </row>
    <row r="30" spans="1:10" ht="15.75" customHeight="1">
      <c r="A30" s="61">
        <v>26</v>
      </c>
      <c r="B30" s="134">
        <v>26</v>
      </c>
      <c r="C30" s="375" t="s">
        <v>87</v>
      </c>
      <c r="D30" s="381" t="s">
        <v>51</v>
      </c>
      <c r="E30" s="147"/>
      <c r="G30" s="136">
        <v>26</v>
      </c>
      <c r="H30" s="365" t="s">
        <v>315</v>
      </c>
      <c r="I30" s="372" t="s">
        <v>49</v>
      </c>
      <c r="J30" s="145"/>
    </row>
    <row r="31" spans="1:10" ht="15.75" customHeight="1">
      <c r="A31" s="61">
        <v>27</v>
      </c>
      <c r="B31" s="134">
        <v>27</v>
      </c>
      <c r="C31" s="375" t="s">
        <v>226</v>
      </c>
      <c r="D31" s="371" t="s">
        <v>367</v>
      </c>
      <c r="E31" s="147"/>
      <c r="G31" s="134">
        <v>27</v>
      </c>
      <c r="H31" s="364" t="s">
        <v>300</v>
      </c>
      <c r="I31" s="371" t="s">
        <v>71</v>
      </c>
      <c r="J31" s="145"/>
    </row>
    <row r="32" spans="1:10" ht="15.75" customHeight="1">
      <c r="A32" s="61">
        <v>28</v>
      </c>
      <c r="B32" s="176">
        <v>28</v>
      </c>
      <c r="C32" s="378" t="s">
        <v>53</v>
      </c>
      <c r="D32" s="381" t="s">
        <v>51</v>
      </c>
      <c r="E32" s="144"/>
      <c r="G32" s="176">
        <v>28</v>
      </c>
      <c r="H32" s="367" t="s">
        <v>80</v>
      </c>
      <c r="I32" s="367" t="s">
        <v>48</v>
      </c>
      <c r="J32" s="145"/>
    </row>
    <row r="33" spans="1:10" ht="15.75" customHeight="1">
      <c r="A33" s="61">
        <v>29</v>
      </c>
      <c r="B33" s="134">
        <v>29</v>
      </c>
      <c r="C33" s="367" t="s">
        <v>196</v>
      </c>
      <c r="D33" s="371" t="s">
        <v>124</v>
      </c>
      <c r="E33" s="144"/>
      <c r="G33" s="136">
        <v>29</v>
      </c>
      <c r="H33" s="367" t="s">
        <v>306</v>
      </c>
      <c r="I33" s="367" t="s">
        <v>124</v>
      </c>
      <c r="J33" s="145"/>
    </row>
    <row r="34" spans="1:10" ht="15.75" customHeight="1">
      <c r="A34" s="61">
        <v>30</v>
      </c>
      <c r="B34" s="134">
        <v>30</v>
      </c>
      <c r="C34" s="375" t="s">
        <v>228</v>
      </c>
      <c r="D34" s="381" t="s">
        <v>368</v>
      </c>
      <c r="E34" s="144"/>
      <c r="G34" s="134">
        <v>30</v>
      </c>
      <c r="H34" s="366" t="s">
        <v>298</v>
      </c>
      <c r="I34" s="371" t="s">
        <v>71</v>
      </c>
      <c r="J34" s="145"/>
    </row>
    <row r="35" spans="1:10" ht="15.75" customHeight="1">
      <c r="A35" s="61">
        <v>31</v>
      </c>
      <c r="B35" s="176">
        <v>31</v>
      </c>
      <c r="C35" s="367" t="s">
        <v>218</v>
      </c>
      <c r="D35" s="371" t="s">
        <v>171</v>
      </c>
      <c r="E35" s="144"/>
      <c r="G35" s="176">
        <v>31</v>
      </c>
      <c r="H35" s="365" t="s">
        <v>310</v>
      </c>
      <c r="I35" s="372" t="s">
        <v>49</v>
      </c>
      <c r="J35" s="145"/>
    </row>
    <row r="36" spans="1:10" ht="15.75" customHeight="1">
      <c r="A36" s="61">
        <v>32</v>
      </c>
      <c r="B36" s="134">
        <v>32</v>
      </c>
      <c r="C36" s="375" t="s">
        <v>68</v>
      </c>
      <c r="D36" s="381" t="s">
        <v>51</v>
      </c>
      <c r="E36" s="144"/>
      <c r="G36" s="136">
        <v>32</v>
      </c>
      <c r="H36" s="367" t="s">
        <v>319</v>
      </c>
      <c r="I36" s="367" t="s">
        <v>369</v>
      </c>
      <c r="J36" s="144"/>
    </row>
    <row r="37" spans="1:10" ht="15.75" customHeight="1">
      <c r="A37" s="61">
        <v>33</v>
      </c>
      <c r="B37" s="134">
        <v>33</v>
      </c>
      <c r="C37" s="367" t="s">
        <v>203</v>
      </c>
      <c r="D37" s="371" t="s">
        <v>129</v>
      </c>
      <c r="E37" s="144"/>
      <c r="G37" s="134">
        <v>33</v>
      </c>
      <c r="H37" s="366" t="s">
        <v>72</v>
      </c>
      <c r="I37" s="371" t="s">
        <v>71</v>
      </c>
      <c r="J37" s="144"/>
    </row>
    <row r="38" spans="1:10" ht="15.75" customHeight="1">
      <c r="A38" s="61">
        <v>34</v>
      </c>
      <c r="B38" s="176">
        <v>34</v>
      </c>
      <c r="C38" s="367" t="s">
        <v>206</v>
      </c>
      <c r="D38" s="371" t="s">
        <v>184</v>
      </c>
      <c r="E38" s="148"/>
      <c r="G38" s="176">
        <v>34</v>
      </c>
      <c r="H38" s="367" t="s">
        <v>320</v>
      </c>
      <c r="I38" s="367" t="s">
        <v>371</v>
      </c>
      <c r="J38" s="144"/>
    </row>
    <row r="39" spans="1:10" ht="15.75" customHeight="1">
      <c r="A39" s="61">
        <v>35</v>
      </c>
      <c r="B39" s="134">
        <v>35</v>
      </c>
      <c r="C39" s="367" t="s">
        <v>214</v>
      </c>
      <c r="D39" s="371" t="s">
        <v>154</v>
      </c>
      <c r="E39" s="148"/>
      <c r="G39" s="136">
        <v>35</v>
      </c>
      <c r="H39" s="369" t="s">
        <v>292</v>
      </c>
      <c r="I39" s="371" t="s">
        <v>71</v>
      </c>
      <c r="J39" s="147"/>
    </row>
    <row r="40" spans="1:10" ht="15.75" customHeight="1">
      <c r="A40" s="61">
        <v>36</v>
      </c>
      <c r="B40" s="134">
        <v>36</v>
      </c>
      <c r="C40" s="376" t="s">
        <v>63</v>
      </c>
      <c r="D40" s="380" t="s">
        <v>49</v>
      </c>
      <c r="E40" s="148"/>
      <c r="G40" s="134">
        <v>36</v>
      </c>
      <c r="H40" s="365" t="s">
        <v>311</v>
      </c>
      <c r="I40" s="372" t="s">
        <v>49</v>
      </c>
      <c r="J40" s="147"/>
    </row>
    <row r="41" spans="1:10" ht="15.75" customHeight="1">
      <c r="A41" s="61">
        <v>37</v>
      </c>
      <c r="B41" s="176">
        <v>37</v>
      </c>
      <c r="C41" s="375" t="s">
        <v>223</v>
      </c>
      <c r="D41" s="371" t="s">
        <v>367</v>
      </c>
      <c r="E41" s="148"/>
      <c r="G41" s="176">
        <v>37</v>
      </c>
      <c r="H41" s="367" t="s">
        <v>88</v>
      </c>
      <c r="I41" s="371" t="s">
        <v>370</v>
      </c>
      <c r="J41" s="144"/>
    </row>
    <row r="42" spans="1:10" ht="15.75" customHeight="1">
      <c r="A42" s="61">
        <v>38</v>
      </c>
      <c r="B42" s="134">
        <v>38</v>
      </c>
      <c r="C42" s="367" t="s">
        <v>211</v>
      </c>
      <c r="D42" s="371" t="s">
        <v>184</v>
      </c>
      <c r="E42" s="148"/>
      <c r="G42" s="136">
        <v>38</v>
      </c>
      <c r="H42" s="366" t="s">
        <v>297</v>
      </c>
      <c r="I42" s="371" t="s">
        <v>71</v>
      </c>
      <c r="J42" s="144"/>
    </row>
    <row r="43" spans="1:10" ht="15.75" customHeight="1">
      <c r="A43" s="61">
        <v>39</v>
      </c>
      <c r="B43" s="134">
        <v>39</v>
      </c>
      <c r="C43" s="378" t="s">
        <v>54</v>
      </c>
      <c r="D43" s="381" t="s">
        <v>51</v>
      </c>
      <c r="E43" s="148"/>
      <c r="G43" s="134">
        <v>39</v>
      </c>
      <c r="H43" s="365" t="s">
        <v>313</v>
      </c>
      <c r="I43" s="372" t="s">
        <v>49</v>
      </c>
      <c r="J43" s="147"/>
    </row>
    <row r="44" spans="1:10" ht="15.75" customHeight="1">
      <c r="A44" s="61">
        <v>40</v>
      </c>
      <c r="B44" s="176">
        <v>40</v>
      </c>
      <c r="C44" s="376" t="s">
        <v>198</v>
      </c>
      <c r="D44" s="380" t="s">
        <v>49</v>
      </c>
      <c r="E44" s="148"/>
      <c r="G44" s="176">
        <v>40</v>
      </c>
      <c r="H44" s="368" t="s">
        <v>323</v>
      </c>
      <c r="I44" s="367" t="s">
        <v>136</v>
      </c>
      <c r="J44" s="147"/>
    </row>
    <row r="45" spans="1:10" ht="15.75" customHeight="1">
      <c r="A45" s="61">
        <v>41</v>
      </c>
      <c r="B45" s="134">
        <v>41</v>
      </c>
      <c r="C45" s="367" t="s">
        <v>194</v>
      </c>
      <c r="D45" s="371" t="s">
        <v>73</v>
      </c>
      <c r="E45" s="148"/>
      <c r="G45" s="136">
        <v>41</v>
      </c>
      <c r="H45" s="365" t="s">
        <v>318</v>
      </c>
      <c r="I45" s="372" t="s">
        <v>49</v>
      </c>
      <c r="J45" s="147"/>
    </row>
    <row r="46" spans="1:10" ht="15.75" customHeight="1">
      <c r="A46" s="61">
        <v>42</v>
      </c>
      <c r="B46" s="134">
        <v>42</v>
      </c>
      <c r="C46" s="375" t="s">
        <v>224</v>
      </c>
      <c r="D46" s="371" t="s">
        <v>367</v>
      </c>
      <c r="E46" s="148"/>
      <c r="G46" s="134">
        <v>42</v>
      </c>
      <c r="H46" s="364" t="s">
        <v>301</v>
      </c>
      <c r="I46" s="371" t="s">
        <v>71</v>
      </c>
      <c r="J46" s="144"/>
    </row>
    <row r="47" spans="1:10" ht="15.75" customHeight="1">
      <c r="A47" s="61">
        <v>43</v>
      </c>
      <c r="B47" s="176">
        <v>43</v>
      </c>
      <c r="C47" s="367" t="s">
        <v>212</v>
      </c>
      <c r="D47" s="371" t="s">
        <v>213</v>
      </c>
      <c r="E47" s="148"/>
      <c r="H47" s="68"/>
      <c r="I47" s="68"/>
      <c r="J47" s="61"/>
    </row>
    <row r="48" spans="1:10" ht="15.75" customHeight="1">
      <c r="A48" s="61">
        <v>44</v>
      </c>
      <c r="B48" s="134">
        <v>44</v>
      </c>
      <c r="C48" s="367" t="s">
        <v>207</v>
      </c>
      <c r="D48" s="371" t="s">
        <v>184</v>
      </c>
      <c r="E48" s="148"/>
      <c r="H48" s="68"/>
      <c r="I48" s="68"/>
      <c r="J48" s="61"/>
    </row>
    <row r="49" spans="1:10" ht="15.75" customHeight="1">
      <c r="A49" s="61">
        <v>45</v>
      </c>
      <c r="B49" s="134">
        <v>45</v>
      </c>
      <c r="C49" s="378" t="s">
        <v>55</v>
      </c>
      <c r="D49" s="381" t="s">
        <v>51</v>
      </c>
      <c r="E49" s="148"/>
      <c r="H49" s="68"/>
      <c r="I49" s="68"/>
      <c r="J49" s="61"/>
    </row>
    <row r="50" spans="1:10" ht="15.75" customHeight="1">
      <c r="A50" s="61">
        <v>46</v>
      </c>
      <c r="B50" s="176">
        <v>46</v>
      </c>
      <c r="C50" s="367" t="s">
        <v>205</v>
      </c>
      <c r="D50" s="371" t="s">
        <v>184</v>
      </c>
      <c r="E50" s="148"/>
      <c r="H50" s="370"/>
      <c r="I50" s="370"/>
      <c r="J50" s="152"/>
    </row>
    <row r="51" spans="1:10" ht="15.75" customHeight="1">
      <c r="A51" s="61">
        <v>47</v>
      </c>
      <c r="B51" s="134">
        <v>47</v>
      </c>
      <c r="C51" s="375" t="s">
        <v>69</v>
      </c>
      <c r="D51" s="381" t="s">
        <v>51</v>
      </c>
      <c r="E51" s="148"/>
      <c r="H51" s="370"/>
      <c r="I51" s="370"/>
      <c r="J51" s="152"/>
    </row>
    <row r="52" spans="1:10" ht="15.75" customHeight="1">
      <c r="A52" s="61">
        <v>48</v>
      </c>
      <c r="B52" s="134">
        <v>48</v>
      </c>
      <c r="C52" s="367" t="s">
        <v>217</v>
      </c>
      <c r="D52" s="371" t="s">
        <v>169</v>
      </c>
      <c r="E52" s="148"/>
      <c r="H52" s="370"/>
      <c r="I52" s="370"/>
      <c r="J52" s="152"/>
    </row>
    <row r="54" spans="3:7" ht="13.5">
      <c r="C54" s="68" t="s">
        <v>362</v>
      </c>
      <c r="G54" s="61" t="s">
        <v>363</v>
      </c>
    </row>
    <row r="55" spans="2:12" ht="13.5">
      <c r="B55" s="61" t="s">
        <v>45</v>
      </c>
      <c r="C55" s="363" t="s">
        <v>42</v>
      </c>
      <c r="D55" s="363" t="s">
        <v>43</v>
      </c>
      <c r="E55" s="64" t="s">
        <v>44</v>
      </c>
      <c r="F55" s="64"/>
      <c r="G55" s="61" t="s">
        <v>45</v>
      </c>
      <c r="H55" s="363" t="s">
        <v>42</v>
      </c>
      <c r="I55" s="363" t="s">
        <v>43</v>
      </c>
      <c r="J55" s="63"/>
      <c r="K55" s="64"/>
      <c r="L55" s="64"/>
    </row>
    <row r="56" spans="1:11" ht="14.25">
      <c r="A56" s="61">
        <v>1</v>
      </c>
      <c r="B56" s="177">
        <v>1</v>
      </c>
      <c r="C56" s="367" t="s">
        <v>244</v>
      </c>
      <c r="D56" s="371" t="s">
        <v>136</v>
      </c>
      <c r="E56" s="143"/>
      <c r="G56" s="176">
        <v>1</v>
      </c>
      <c r="H56" s="364" t="s">
        <v>348</v>
      </c>
      <c r="I56" s="373" t="s">
        <v>249</v>
      </c>
      <c r="J56" s="143"/>
      <c r="K56" s="46"/>
    </row>
    <row r="57" spans="1:13" ht="14.25">
      <c r="A57" s="61">
        <v>2</v>
      </c>
      <c r="B57" s="135">
        <v>2</v>
      </c>
      <c r="C57" s="367" t="s">
        <v>234</v>
      </c>
      <c r="D57" s="371" t="s">
        <v>73</v>
      </c>
      <c r="E57" s="143"/>
      <c r="G57" s="134">
        <v>2</v>
      </c>
      <c r="H57" s="367" t="s">
        <v>336</v>
      </c>
      <c r="I57" s="371" t="s">
        <v>129</v>
      </c>
      <c r="J57" s="143"/>
      <c r="K57" s="46"/>
      <c r="M57" s="45"/>
    </row>
    <row r="58" spans="1:13" ht="14.25">
      <c r="A58" s="61">
        <v>3</v>
      </c>
      <c r="B58" s="135">
        <v>3</v>
      </c>
      <c r="C58" s="367" t="s">
        <v>239</v>
      </c>
      <c r="D58" s="371" t="s">
        <v>129</v>
      </c>
      <c r="E58" s="143"/>
      <c r="G58" s="134">
        <v>3</v>
      </c>
      <c r="H58" s="367" t="s">
        <v>330</v>
      </c>
      <c r="I58" s="367" t="s">
        <v>73</v>
      </c>
      <c r="J58" s="143"/>
      <c r="K58" s="46"/>
      <c r="M58" s="45"/>
    </row>
    <row r="59" spans="1:11" ht="14.25">
      <c r="A59" s="61">
        <v>4</v>
      </c>
      <c r="B59" s="135">
        <v>4</v>
      </c>
      <c r="C59" s="364" t="s">
        <v>248</v>
      </c>
      <c r="D59" s="373" t="s">
        <v>249</v>
      </c>
      <c r="E59" s="143"/>
      <c r="G59" s="176">
        <v>4</v>
      </c>
      <c r="H59" s="367" t="s">
        <v>340</v>
      </c>
      <c r="I59" s="371" t="s">
        <v>117</v>
      </c>
      <c r="J59" s="143"/>
      <c r="K59" s="46"/>
    </row>
    <row r="60" spans="1:11" ht="14.25">
      <c r="A60" s="61">
        <v>5</v>
      </c>
      <c r="B60" s="177">
        <v>5</v>
      </c>
      <c r="C60" s="367" t="s">
        <v>237</v>
      </c>
      <c r="D60" s="371" t="s">
        <v>129</v>
      </c>
      <c r="E60" s="143"/>
      <c r="G60" s="134">
        <v>5</v>
      </c>
      <c r="H60" s="367" t="s">
        <v>337</v>
      </c>
      <c r="I60" s="371" t="s">
        <v>129</v>
      </c>
      <c r="J60" s="143"/>
      <c r="K60" s="46"/>
    </row>
    <row r="61" spans="1:13" ht="14.25">
      <c r="A61" s="61">
        <v>6</v>
      </c>
      <c r="B61" s="135">
        <v>6</v>
      </c>
      <c r="C61" s="367" t="s">
        <v>94</v>
      </c>
      <c r="D61" s="371" t="s">
        <v>127</v>
      </c>
      <c r="E61" s="143"/>
      <c r="G61" s="134">
        <v>6</v>
      </c>
      <c r="H61" s="364" t="s">
        <v>352</v>
      </c>
      <c r="I61" s="373" t="s">
        <v>249</v>
      </c>
      <c r="J61" s="144"/>
      <c r="K61" s="46"/>
      <c r="M61" s="45"/>
    </row>
    <row r="62" spans="1:11" ht="14.25">
      <c r="A62" s="61">
        <v>7</v>
      </c>
      <c r="B62" s="135">
        <v>7</v>
      </c>
      <c r="C62" s="367" t="s">
        <v>243</v>
      </c>
      <c r="D62" s="371" t="s">
        <v>117</v>
      </c>
      <c r="E62" s="144"/>
      <c r="G62" s="176">
        <v>7</v>
      </c>
      <c r="H62" s="367" t="s">
        <v>345</v>
      </c>
      <c r="I62" s="371" t="s">
        <v>174</v>
      </c>
      <c r="J62" s="144"/>
      <c r="K62" s="46"/>
    </row>
    <row r="63" spans="1:13" ht="14.25">
      <c r="A63" s="61">
        <v>8</v>
      </c>
      <c r="B63" s="177">
        <v>8</v>
      </c>
      <c r="C63" s="367" t="s">
        <v>247</v>
      </c>
      <c r="D63" s="371" t="s">
        <v>169</v>
      </c>
      <c r="E63" s="144"/>
      <c r="G63" s="134">
        <v>8</v>
      </c>
      <c r="H63" s="367" t="s">
        <v>58</v>
      </c>
      <c r="I63" s="371" t="s">
        <v>169</v>
      </c>
      <c r="J63" s="144"/>
      <c r="K63" s="46"/>
      <c r="M63" s="45"/>
    </row>
    <row r="64" spans="1:11" ht="14.25">
      <c r="A64" s="61">
        <v>9</v>
      </c>
      <c r="B64" s="135">
        <v>9</v>
      </c>
      <c r="C64" s="367" t="s">
        <v>232</v>
      </c>
      <c r="D64" s="371" t="s">
        <v>73</v>
      </c>
      <c r="E64" s="144"/>
      <c r="G64" s="134">
        <v>9</v>
      </c>
      <c r="H64" s="367" t="s">
        <v>343</v>
      </c>
      <c r="I64" s="371" t="s">
        <v>100</v>
      </c>
      <c r="J64" s="144"/>
      <c r="K64" s="46"/>
    </row>
    <row r="65" spans="1:13" ht="14.25">
      <c r="A65" s="61">
        <v>10</v>
      </c>
      <c r="B65" s="135">
        <v>10</v>
      </c>
      <c r="C65" s="367" t="s">
        <v>242</v>
      </c>
      <c r="D65" s="371" t="s">
        <v>78</v>
      </c>
      <c r="E65" s="144"/>
      <c r="G65" s="176">
        <v>10</v>
      </c>
      <c r="H65" s="367" t="s">
        <v>327</v>
      </c>
      <c r="I65" s="367" t="s">
        <v>73</v>
      </c>
      <c r="J65" s="144"/>
      <c r="K65" s="46"/>
      <c r="M65" s="45"/>
    </row>
    <row r="66" spans="1:13" ht="14.25">
      <c r="A66" s="61">
        <v>11</v>
      </c>
      <c r="B66" s="177">
        <v>11</v>
      </c>
      <c r="C66" s="367" t="s">
        <v>230</v>
      </c>
      <c r="D66" s="371" t="s">
        <v>73</v>
      </c>
      <c r="E66" s="144"/>
      <c r="G66" s="134">
        <v>11</v>
      </c>
      <c r="H66" s="364" t="s">
        <v>350</v>
      </c>
      <c r="I66" s="373" t="s">
        <v>249</v>
      </c>
      <c r="J66" s="144"/>
      <c r="K66" s="46"/>
      <c r="M66" s="45"/>
    </row>
    <row r="67" spans="1:11" ht="14.25">
      <c r="A67" s="61">
        <v>12</v>
      </c>
      <c r="B67" s="135">
        <v>12</v>
      </c>
      <c r="C67" s="367" t="s">
        <v>246</v>
      </c>
      <c r="D67" s="371" t="s">
        <v>136</v>
      </c>
      <c r="E67" s="144"/>
      <c r="G67" s="134">
        <v>12</v>
      </c>
      <c r="H67" s="367" t="s">
        <v>339</v>
      </c>
      <c r="I67" s="371" t="s">
        <v>213</v>
      </c>
      <c r="J67" s="144"/>
      <c r="K67" s="65"/>
    </row>
    <row r="68" spans="1:11" ht="14.25">
      <c r="A68" s="61">
        <v>13</v>
      </c>
      <c r="B68" s="135">
        <v>13</v>
      </c>
      <c r="C68" s="367" t="s">
        <v>96</v>
      </c>
      <c r="D68" s="371" t="s">
        <v>129</v>
      </c>
      <c r="E68" s="144"/>
      <c r="G68" s="176">
        <v>13</v>
      </c>
      <c r="H68" s="367" t="s">
        <v>334</v>
      </c>
      <c r="I68" s="371" t="s">
        <v>129</v>
      </c>
      <c r="J68" s="144"/>
      <c r="K68" s="65"/>
    </row>
    <row r="69" spans="1:11" ht="14.25">
      <c r="A69" s="61">
        <v>14</v>
      </c>
      <c r="B69" s="177">
        <v>14</v>
      </c>
      <c r="C69" s="367" t="s">
        <v>236</v>
      </c>
      <c r="D69" s="371" t="s">
        <v>129</v>
      </c>
      <c r="E69" s="144"/>
      <c r="G69" s="134">
        <v>14</v>
      </c>
      <c r="H69" s="367" t="s">
        <v>347</v>
      </c>
      <c r="I69" s="371" t="s">
        <v>174</v>
      </c>
      <c r="J69" s="147"/>
      <c r="K69" s="65"/>
    </row>
    <row r="70" spans="1:11" ht="14.25">
      <c r="A70" s="61">
        <v>15</v>
      </c>
      <c r="B70" s="135">
        <v>15</v>
      </c>
      <c r="C70" s="367" t="s">
        <v>92</v>
      </c>
      <c r="D70" s="371" t="s">
        <v>100</v>
      </c>
      <c r="E70" s="144"/>
      <c r="G70" s="134">
        <v>15</v>
      </c>
      <c r="H70" s="367" t="s">
        <v>328</v>
      </c>
      <c r="I70" s="367" t="s">
        <v>73</v>
      </c>
      <c r="J70" s="147"/>
      <c r="K70" s="65"/>
    </row>
    <row r="71" spans="1:11" ht="14.25">
      <c r="A71" s="61">
        <v>16</v>
      </c>
      <c r="B71" s="135">
        <v>16</v>
      </c>
      <c r="C71" s="367" t="s">
        <v>91</v>
      </c>
      <c r="D71" s="371" t="s">
        <v>169</v>
      </c>
      <c r="E71" s="147"/>
      <c r="G71" s="176">
        <v>16</v>
      </c>
      <c r="H71" s="367" t="s">
        <v>333</v>
      </c>
      <c r="I71" s="371" t="s">
        <v>129</v>
      </c>
      <c r="J71" s="147"/>
      <c r="K71" s="65"/>
    </row>
    <row r="72" spans="1:11" ht="14.25">
      <c r="A72" s="61">
        <v>17</v>
      </c>
      <c r="B72" s="135">
        <v>17</v>
      </c>
      <c r="C72" s="367" t="s">
        <v>241</v>
      </c>
      <c r="D72" s="371" t="s">
        <v>78</v>
      </c>
      <c r="E72" s="147"/>
      <c r="G72" s="134">
        <v>17</v>
      </c>
      <c r="H72" s="364" t="s">
        <v>353</v>
      </c>
      <c r="I72" s="373" t="s">
        <v>249</v>
      </c>
      <c r="J72" s="144"/>
      <c r="K72" s="65"/>
    </row>
    <row r="73" spans="2:11" ht="14.25">
      <c r="B73" s="177">
        <v>18</v>
      </c>
      <c r="C73" s="367" t="s">
        <v>231</v>
      </c>
      <c r="D73" s="371" t="s">
        <v>73</v>
      </c>
      <c r="E73" s="147"/>
      <c r="G73" s="134">
        <v>18</v>
      </c>
      <c r="H73" s="367" t="s">
        <v>341</v>
      </c>
      <c r="I73" s="371" t="s">
        <v>136</v>
      </c>
      <c r="J73" s="144"/>
      <c r="K73" s="65"/>
    </row>
    <row r="74" spans="2:11" ht="14.25">
      <c r="B74" s="135">
        <v>19</v>
      </c>
      <c r="C74" s="364" t="s">
        <v>250</v>
      </c>
      <c r="D74" s="373" t="s">
        <v>249</v>
      </c>
      <c r="E74" s="147"/>
      <c r="G74" s="176">
        <v>19</v>
      </c>
      <c r="H74" s="367" t="s">
        <v>346</v>
      </c>
      <c r="I74" s="371" t="s">
        <v>174</v>
      </c>
      <c r="J74" s="144"/>
      <c r="K74" s="65"/>
    </row>
    <row r="75" spans="2:11" ht="14.25">
      <c r="B75" s="135">
        <v>20</v>
      </c>
      <c r="C75" s="367" t="s">
        <v>240</v>
      </c>
      <c r="D75" s="371" t="s">
        <v>229</v>
      </c>
      <c r="E75" s="144"/>
      <c r="G75" s="134">
        <v>20</v>
      </c>
      <c r="H75" s="367" t="s">
        <v>338</v>
      </c>
      <c r="I75" s="371" t="s">
        <v>129</v>
      </c>
      <c r="J75" s="144"/>
      <c r="K75" s="65"/>
    </row>
    <row r="76" spans="2:11" ht="14.25">
      <c r="B76" s="177">
        <v>21</v>
      </c>
      <c r="C76" s="367" t="s">
        <v>89</v>
      </c>
      <c r="D76" s="371" t="s">
        <v>78</v>
      </c>
      <c r="E76" s="144"/>
      <c r="G76" s="134">
        <v>21</v>
      </c>
      <c r="H76" s="364" t="s">
        <v>351</v>
      </c>
      <c r="I76" s="373" t="s">
        <v>249</v>
      </c>
      <c r="J76" s="144"/>
      <c r="K76" s="65"/>
    </row>
    <row r="77" spans="2:11" ht="14.25">
      <c r="B77" s="135">
        <v>22</v>
      </c>
      <c r="C77" s="367" t="s">
        <v>233</v>
      </c>
      <c r="D77" s="371" t="s">
        <v>73</v>
      </c>
      <c r="E77" s="144"/>
      <c r="G77" s="176">
        <v>22</v>
      </c>
      <c r="H77" s="367" t="s">
        <v>331</v>
      </c>
      <c r="I77" s="367" t="s">
        <v>127</v>
      </c>
      <c r="J77" s="144"/>
      <c r="K77" s="65"/>
    </row>
    <row r="78" spans="2:11" ht="14.25">
      <c r="B78" s="135">
        <v>23</v>
      </c>
      <c r="C78" s="367" t="s">
        <v>61</v>
      </c>
      <c r="D78" s="371" t="s">
        <v>169</v>
      </c>
      <c r="E78" s="144"/>
      <c r="G78" s="134">
        <v>23</v>
      </c>
      <c r="H78" s="367" t="s">
        <v>59</v>
      </c>
      <c r="I78" s="371" t="s">
        <v>169</v>
      </c>
      <c r="J78" s="144"/>
      <c r="K78" s="65"/>
    </row>
    <row r="79" spans="2:11" ht="14.25">
      <c r="B79" s="177">
        <v>24</v>
      </c>
      <c r="C79" s="367" t="s">
        <v>245</v>
      </c>
      <c r="D79" s="371" t="s">
        <v>136</v>
      </c>
      <c r="E79" s="154"/>
      <c r="G79" s="134">
        <v>24</v>
      </c>
      <c r="H79" s="367" t="s">
        <v>60</v>
      </c>
      <c r="I79" s="371" t="s">
        <v>117</v>
      </c>
      <c r="J79" s="146"/>
      <c r="K79" s="65"/>
    </row>
    <row r="80" spans="2:11" ht="14.25">
      <c r="B80" s="135">
        <v>25</v>
      </c>
      <c r="C80" s="367" t="s">
        <v>238</v>
      </c>
      <c r="D80" s="371" t="s">
        <v>129</v>
      </c>
      <c r="E80" s="153"/>
      <c r="G80" s="176">
        <v>25</v>
      </c>
      <c r="H80" s="364" t="s">
        <v>349</v>
      </c>
      <c r="I80" s="373" t="s">
        <v>249</v>
      </c>
      <c r="J80" s="154"/>
      <c r="K80" s="65"/>
    </row>
    <row r="81" spans="2:11" ht="14.25">
      <c r="B81" s="135">
        <v>26</v>
      </c>
      <c r="C81" s="367" t="s">
        <v>415</v>
      </c>
      <c r="D81" s="371" t="s">
        <v>416</v>
      </c>
      <c r="E81" s="144"/>
      <c r="G81" s="134">
        <v>26</v>
      </c>
      <c r="H81" s="367" t="s">
        <v>342</v>
      </c>
      <c r="I81" s="371" t="s">
        <v>100</v>
      </c>
      <c r="J81" s="153"/>
      <c r="K81" s="65"/>
    </row>
    <row r="82" spans="1:11" ht="14.25">
      <c r="A82" s="139"/>
      <c r="B82" s="139"/>
      <c r="C82" s="139"/>
      <c r="D82" s="139"/>
      <c r="E82" s="140"/>
      <c r="G82" s="134">
        <v>27</v>
      </c>
      <c r="H82" s="367" t="s">
        <v>329</v>
      </c>
      <c r="I82" s="367" t="s">
        <v>73</v>
      </c>
      <c r="J82" s="153"/>
      <c r="K82" s="65"/>
    </row>
    <row r="83" spans="1:11" ht="14.25">
      <c r="A83" s="139"/>
      <c r="B83" s="139"/>
      <c r="C83" s="139"/>
      <c r="D83" s="139"/>
      <c r="E83" s="140"/>
      <c r="G83" s="176">
        <v>28</v>
      </c>
      <c r="H83" s="367" t="s">
        <v>344</v>
      </c>
      <c r="I83" s="371" t="s">
        <v>174</v>
      </c>
      <c r="J83" s="153"/>
      <c r="K83" s="65"/>
    </row>
    <row r="84" spans="1:11" ht="14.25">
      <c r="A84" s="139"/>
      <c r="B84" s="139"/>
      <c r="C84" s="139"/>
      <c r="D84" s="139"/>
      <c r="E84" s="140"/>
      <c r="G84" s="134">
        <v>29</v>
      </c>
      <c r="H84" s="367" t="s">
        <v>335</v>
      </c>
      <c r="I84" s="371" t="s">
        <v>129</v>
      </c>
      <c r="J84" s="153"/>
      <c r="K84" s="65"/>
    </row>
    <row r="85" spans="1:11" ht="14.25">
      <c r="A85" s="139"/>
      <c r="B85" s="139"/>
      <c r="C85" s="139"/>
      <c r="D85" s="139"/>
      <c r="E85" s="140"/>
      <c r="G85" s="134">
        <v>30</v>
      </c>
      <c r="H85" s="367" t="s">
        <v>332</v>
      </c>
      <c r="I85" s="371" t="s">
        <v>284</v>
      </c>
      <c r="J85" s="153"/>
      <c r="K85" s="65"/>
    </row>
    <row r="87" spans="3:8" ht="13.5">
      <c r="C87" s="68" t="s">
        <v>360</v>
      </c>
      <c r="H87" s="68" t="s">
        <v>361</v>
      </c>
    </row>
    <row r="88" spans="2:12" ht="13.5">
      <c r="B88" s="61" t="s">
        <v>45</v>
      </c>
      <c r="C88" s="363" t="s">
        <v>42</v>
      </c>
      <c r="D88" s="363" t="s">
        <v>43</v>
      </c>
      <c r="E88" s="64" t="s">
        <v>44</v>
      </c>
      <c r="F88" s="64"/>
      <c r="G88" s="61" t="s">
        <v>45</v>
      </c>
      <c r="H88" s="363" t="s">
        <v>42</v>
      </c>
      <c r="I88" s="363" t="s">
        <v>43</v>
      </c>
      <c r="J88" s="63"/>
      <c r="K88" s="64"/>
      <c r="L88" s="64"/>
    </row>
    <row r="89" spans="1:11" ht="14.25">
      <c r="A89" s="61">
        <v>1</v>
      </c>
      <c r="B89" s="134">
        <v>1</v>
      </c>
      <c r="C89" s="367" t="s">
        <v>95</v>
      </c>
      <c r="D89" s="371" t="s">
        <v>129</v>
      </c>
      <c r="E89" s="144"/>
      <c r="G89" s="134">
        <v>1</v>
      </c>
      <c r="H89" s="367" t="s">
        <v>355</v>
      </c>
      <c r="I89" s="371" t="s">
        <v>213</v>
      </c>
      <c r="J89" s="144"/>
      <c r="K89" s="46"/>
    </row>
    <row r="90" spans="1:13" ht="14.25">
      <c r="A90" s="61">
        <v>2</v>
      </c>
      <c r="B90" s="134">
        <v>2</v>
      </c>
      <c r="C90" s="367" t="s">
        <v>252</v>
      </c>
      <c r="D90" s="371" t="s">
        <v>78</v>
      </c>
      <c r="E90" s="144"/>
      <c r="G90" s="134">
        <v>2</v>
      </c>
      <c r="H90" s="367" t="s">
        <v>357</v>
      </c>
      <c r="I90" s="371" t="s">
        <v>174</v>
      </c>
      <c r="J90" s="144"/>
      <c r="K90" s="46"/>
      <c r="M90" s="45"/>
    </row>
    <row r="91" spans="1:13" ht="14.25">
      <c r="A91" s="61">
        <v>3</v>
      </c>
      <c r="B91" s="134">
        <v>5</v>
      </c>
      <c r="C91" s="367" t="s">
        <v>97</v>
      </c>
      <c r="D91" s="371" t="s">
        <v>78</v>
      </c>
      <c r="E91" s="144"/>
      <c r="G91" s="134">
        <v>3</v>
      </c>
      <c r="H91" s="367" t="s">
        <v>417</v>
      </c>
      <c r="I91" s="371" t="s">
        <v>418</v>
      </c>
      <c r="J91" s="144"/>
      <c r="K91" s="46"/>
      <c r="M91" s="45"/>
    </row>
    <row r="92" spans="1:13" ht="14.25">
      <c r="A92" s="61">
        <v>4</v>
      </c>
      <c r="B92" s="134">
        <v>4</v>
      </c>
      <c r="C92" s="367" t="s">
        <v>253</v>
      </c>
      <c r="D92" s="371" t="s">
        <v>136</v>
      </c>
      <c r="E92" s="147"/>
      <c r="G92" s="134">
        <v>4</v>
      </c>
      <c r="H92" s="367" t="s">
        <v>93</v>
      </c>
      <c r="I92" s="371" t="s">
        <v>129</v>
      </c>
      <c r="J92" s="144"/>
      <c r="K92" s="46"/>
      <c r="M92" s="45"/>
    </row>
    <row r="93" spans="1:11" ht="15" thickBot="1">
      <c r="A93" s="61">
        <v>5</v>
      </c>
      <c r="B93" s="134">
        <v>3</v>
      </c>
      <c r="C93" s="379" t="s">
        <v>99</v>
      </c>
      <c r="D93" s="383" t="s">
        <v>100</v>
      </c>
      <c r="E93" s="155"/>
      <c r="G93" s="134">
        <v>5</v>
      </c>
      <c r="H93" s="367" t="s">
        <v>354</v>
      </c>
      <c r="I93" s="371" t="s">
        <v>129</v>
      </c>
      <c r="J93" s="146"/>
      <c r="K93" s="46"/>
    </row>
    <row r="94" spans="1:11" ht="15" thickTop="1">
      <c r="A94" s="61">
        <v>6</v>
      </c>
      <c r="B94" s="134"/>
      <c r="C94" s="149"/>
      <c r="D94" s="150"/>
      <c r="E94" s="151"/>
      <c r="G94" s="134">
        <v>6</v>
      </c>
      <c r="H94" s="367" t="s">
        <v>356</v>
      </c>
      <c r="I94" s="371" t="s">
        <v>100</v>
      </c>
      <c r="J94" s="146"/>
      <c r="K94" s="46"/>
    </row>
    <row r="95" spans="1:13" ht="14.25">
      <c r="A95" s="61">
        <v>7</v>
      </c>
      <c r="B95" s="134"/>
      <c r="C95" s="149"/>
      <c r="D95" s="150"/>
      <c r="E95" s="151"/>
      <c r="G95" s="134">
        <v>7</v>
      </c>
      <c r="H95" s="367" t="s">
        <v>555</v>
      </c>
      <c r="I95" s="371" t="s">
        <v>213</v>
      </c>
      <c r="J95" s="153"/>
      <c r="K95" s="46"/>
      <c r="M95" s="45"/>
    </row>
  </sheetData>
  <sheetProtection/>
  <dataValidations count="4">
    <dataValidation allowBlank="1" showInputMessage="1" showErrorMessage="1" imeMode="hiragana" sqref="H89:H90 H59:H64 H69 H83:H85 C33 C17 C11:C12 C19 C23 C44:C45 C40 C28 H56:H57 H66:H67 H71:H76 H78:H81 H92:H95"/>
    <dataValidation type="date" operator="greaterThanOrEqual" allowBlank="1" showInputMessage="1" showErrorMessage="1" imeMode="off" sqref="E96:E65536 K3:K20 E86:E88 K54:K55 E53:E55 E2:E4 K87:K88">
      <formula1>31778</formula1>
    </dataValidation>
    <dataValidation allowBlank="1" showInputMessage="1" showErrorMessage="1" imeMode="off" sqref="K89:K95 K56:K66 K21:K22"/>
    <dataValidation type="date" operator="greaterThanOrEqual" allowBlank="1" showInputMessage="1" showErrorMessage="1" imeMode="off" sqref="K67:K85">
      <formula1>32509</formula1>
    </dataValidation>
  </dataValidations>
  <printOptions/>
  <pageMargins left="0.5905511811023623" right="0.3937007874015748" top="0.35433070866141736" bottom="0.31496062992125984" header="0.2362204724409449" footer="0.1574803149606299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himeda </cp:lastModifiedBy>
  <cp:lastPrinted>2008-06-04T07:03:30Z</cp:lastPrinted>
  <dcterms:created xsi:type="dcterms:W3CDTF">1997-01-08T22:48:59Z</dcterms:created>
  <dcterms:modified xsi:type="dcterms:W3CDTF">2008-06-04T07:14:08Z</dcterms:modified>
  <cp:category/>
  <cp:version/>
  <cp:contentType/>
  <cp:contentStatus/>
</cp:coreProperties>
</file>