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ushi/Downloads/"/>
    </mc:Choice>
  </mc:AlternateContent>
  <xr:revisionPtr revIDLastSave="0" documentId="13_ncr:1_{E3CC6409-AE01-2F45-A929-F30AF76CFDE2}" xr6:coauthVersionLast="47" xr6:coauthVersionMax="47" xr10:uidLastSave="{00000000-0000-0000-0000-000000000000}"/>
  <bookViews>
    <workbookView xWindow="14080" yWindow="1280" windowWidth="14700" windowHeight="13900" firstSheet="3" activeTab="7" xr2:uid="{00000000-000D-0000-FFFF-FFFF00000000}"/>
  </bookViews>
  <sheets>
    <sheet name="男子S" sheetId="1" r:id="rId1"/>
    <sheet name="男Ｄ" sheetId="4" r:id="rId2"/>
    <sheet name="年齢男子S" sheetId="5" r:id="rId3"/>
    <sheet name="年齢男子D" sheetId="6" r:id="rId4"/>
    <sheet name="女子Ｓ" sheetId="7" r:id="rId5"/>
    <sheet name="女Ｄ" sheetId="8" r:id="rId6"/>
    <sheet name="年齢女子Ｓ" sheetId="9" r:id="rId7"/>
    <sheet name="年齢女Ｄ" sheetId="10" r:id="rId8"/>
    <sheet name="得点テーブル" sheetId="11" r:id="rId9"/>
    <sheet name="Sheet2" sheetId="2" r:id="rId10"/>
    <sheet name="Sheet3" sheetId="3" r:id="rId11"/>
  </sheets>
  <definedNames>
    <definedName name="_xlnm._FilterDatabase" localSheetId="4" hidden="1">女子Ｓ!$A$5:$Q$5</definedName>
    <definedName name="_xlnm._FilterDatabase" localSheetId="1" hidden="1">男Ｄ!$A$5:$W$5</definedName>
    <definedName name="_xlnm._FilterDatabase" localSheetId="6" hidden="1">年齢女子Ｓ!$A$16:$O$33</definedName>
    <definedName name="DANTAI">#REF!</definedName>
    <definedName name="KIJUN">#REF!</definedName>
    <definedName name="KOJIN">#REF!</definedName>
    <definedName name="POINT">得点テーブル!$B$6:$I$141</definedName>
    <definedName name="_xlnm.Print_Area" localSheetId="5">女Ｄ!$A$1:$S$119</definedName>
    <definedName name="_xlnm.Print_Area" localSheetId="4">女子Ｓ!$A$1:$Q$70</definedName>
    <definedName name="_xlnm.Print_Area" localSheetId="1">男Ｄ!$A$1:$S$169</definedName>
    <definedName name="_xlnm.Print_Area" localSheetId="0">男子S!$A$1:$Q$223</definedName>
    <definedName name="_xlnm.Print_Area" localSheetId="7">年齢女Ｄ!$A$1:$Q$105</definedName>
    <definedName name="_xlnm.Print_Area" localSheetId="6">年齢女子Ｓ!$A$1:$O$67</definedName>
    <definedName name="_xlnm.Print_Area" localSheetId="2">年齢男子S!$A$1:$O$115</definedName>
    <definedName name="_xlnm.Print_Titles" localSheetId="5">女Ｄ!$1:$4</definedName>
    <definedName name="_xlnm.Print_Titles" localSheetId="4">女子Ｓ!$1:$5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0" l="1"/>
  <c r="E79" i="1"/>
  <c r="G66" i="10"/>
  <c r="E66" i="10" s="1"/>
  <c r="B66" i="10" s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5" i="8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" i="7"/>
  <c r="B100" i="6"/>
  <c r="B101" i="6"/>
  <c r="B99" i="6"/>
  <c r="B87" i="6"/>
  <c r="B88" i="6"/>
  <c r="B89" i="6"/>
  <c r="B90" i="6"/>
  <c r="B91" i="6"/>
  <c r="B86" i="6"/>
  <c r="B29" i="6"/>
  <c r="B30" i="6"/>
  <c r="B31" i="6"/>
  <c r="B6" i="1"/>
  <c r="B7" i="1"/>
  <c r="B8" i="1"/>
  <c r="B9" i="1"/>
  <c r="K6" i="1"/>
  <c r="G6" i="1"/>
  <c r="E6" i="1" s="1"/>
  <c r="I29" i="6"/>
  <c r="E29" i="6" s="1"/>
  <c r="I51" i="6"/>
  <c r="E51" i="6" s="1"/>
  <c r="I52" i="6"/>
  <c r="E52" i="6" s="1"/>
  <c r="I50" i="6"/>
  <c r="E50" i="6" s="1"/>
  <c r="B50" i="6" s="1"/>
  <c r="I48" i="6"/>
  <c r="E48" i="6" s="1"/>
  <c r="I49" i="6"/>
  <c r="E49" i="6" s="1"/>
  <c r="I46" i="6"/>
  <c r="E46" i="6" s="1"/>
  <c r="I34" i="6"/>
  <c r="E34" i="6" s="1"/>
  <c r="I31" i="6"/>
  <c r="I35" i="6"/>
  <c r="E35" i="6" s="1"/>
  <c r="I38" i="6"/>
  <c r="E38" i="6" s="1"/>
  <c r="I30" i="6"/>
  <c r="E30" i="6" s="1"/>
  <c r="I36" i="6"/>
  <c r="E36" i="6" s="1"/>
  <c r="I32" i="6"/>
  <c r="E32" i="6" s="1"/>
  <c r="I39" i="6"/>
  <c r="E39" i="6" s="1"/>
  <c r="I40" i="6"/>
  <c r="E40" i="6" s="1"/>
  <c r="I41" i="6"/>
  <c r="E41" i="6" s="1"/>
  <c r="I43" i="6"/>
  <c r="E43" i="6" s="1"/>
  <c r="I33" i="6"/>
  <c r="E33" i="6" s="1"/>
  <c r="I44" i="6"/>
  <c r="E44" i="6" s="1"/>
  <c r="I45" i="6"/>
  <c r="E45" i="6" s="1"/>
  <c r="I37" i="6"/>
  <c r="E37" i="6" s="1"/>
  <c r="I47" i="6"/>
  <c r="E47" i="6" s="1"/>
  <c r="I42" i="6"/>
  <c r="E42" i="6" s="1"/>
  <c r="I53" i="6"/>
  <c r="I16" i="10"/>
  <c r="G16" i="10"/>
  <c r="I54" i="10"/>
  <c r="E54" i="10" s="1"/>
  <c r="I55" i="10"/>
  <c r="E55" i="10" s="1"/>
  <c r="I53" i="10"/>
  <c r="E53" i="10" s="1"/>
  <c r="I52" i="10"/>
  <c r="E52" i="10" s="1"/>
  <c r="I43" i="10"/>
  <c r="E43" i="10" s="1"/>
  <c r="I59" i="10"/>
  <c r="I17" i="10"/>
  <c r="I18" i="10"/>
  <c r="I20" i="10"/>
  <c r="I21" i="10"/>
  <c r="I19" i="10"/>
  <c r="I22" i="10"/>
  <c r="I24" i="10"/>
  <c r="I29" i="10"/>
  <c r="I25" i="10"/>
  <c r="I26" i="10"/>
  <c r="I27" i="10"/>
  <c r="I34" i="10"/>
  <c r="I23" i="10"/>
  <c r="I35" i="10"/>
  <c r="I36" i="10"/>
  <c r="I28" i="10"/>
  <c r="I30" i="10"/>
  <c r="I31" i="10"/>
  <c r="I32" i="10"/>
  <c r="I33" i="10"/>
  <c r="I37" i="10"/>
  <c r="I38" i="10"/>
  <c r="I39" i="10"/>
  <c r="I40" i="10"/>
  <c r="I41" i="10"/>
  <c r="I42" i="10"/>
  <c r="I44" i="10"/>
  <c r="I45" i="10"/>
  <c r="I46" i="10"/>
  <c r="I47" i="10"/>
  <c r="I48" i="10"/>
  <c r="I49" i="10"/>
  <c r="I50" i="10"/>
  <c r="I51" i="10"/>
  <c r="I56" i="10"/>
  <c r="I57" i="10"/>
  <c r="I58" i="10"/>
  <c r="I36" i="5"/>
  <c r="G36" i="5"/>
  <c r="I56" i="5"/>
  <c r="E56" i="5" s="1"/>
  <c r="I55" i="5"/>
  <c r="E55" i="5" s="1"/>
  <c r="I48" i="5"/>
  <c r="E48" i="5" s="1"/>
  <c r="I43" i="5"/>
  <c r="E43" i="5" s="1"/>
  <c r="I35" i="5"/>
  <c r="I38" i="5"/>
  <c r="I37" i="5"/>
  <c r="I39" i="5"/>
  <c r="I40" i="5"/>
  <c r="I41" i="5"/>
  <c r="I42" i="5"/>
  <c r="I44" i="5"/>
  <c r="I57" i="5"/>
  <c r="I45" i="5"/>
  <c r="I49" i="5"/>
  <c r="I52" i="5"/>
  <c r="I50" i="5"/>
  <c r="I51" i="5"/>
  <c r="I53" i="5"/>
  <c r="I46" i="5"/>
  <c r="I47" i="5"/>
  <c r="I54" i="5"/>
  <c r="I58" i="5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6" i="4"/>
  <c r="I67" i="5"/>
  <c r="G67" i="5"/>
  <c r="I83" i="5"/>
  <c r="E83" i="5" s="1"/>
  <c r="I66" i="5"/>
  <c r="I70" i="5"/>
  <c r="I69" i="5"/>
  <c r="I72" i="5"/>
  <c r="I71" i="5"/>
  <c r="I68" i="5"/>
  <c r="I73" i="5"/>
  <c r="I74" i="5"/>
  <c r="I78" i="5"/>
  <c r="I76" i="5"/>
  <c r="I77" i="5"/>
  <c r="I79" i="5"/>
  <c r="I80" i="5"/>
  <c r="I81" i="5"/>
  <c r="I82" i="5"/>
  <c r="I75" i="5"/>
  <c r="I84" i="5"/>
  <c r="I85" i="5"/>
  <c r="I86" i="5"/>
  <c r="I95" i="5"/>
  <c r="E95" i="5" s="1"/>
  <c r="I94" i="5"/>
  <c r="E94" i="5" s="1"/>
  <c r="B94" i="5" s="1"/>
  <c r="I96" i="5"/>
  <c r="E96" i="5" s="1"/>
  <c r="I97" i="5"/>
  <c r="E97" i="5" s="1"/>
  <c r="I98" i="5"/>
  <c r="E98" i="5" s="1"/>
  <c r="I99" i="5"/>
  <c r="E99" i="5" s="1"/>
  <c r="I100" i="5"/>
  <c r="E100" i="5" s="1"/>
  <c r="I35" i="9"/>
  <c r="E35" i="9" s="1"/>
  <c r="A35" i="9" s="1"/>
  <c r="I34" i="9"/>
  <c r="E34" i="9" s="1"/>
  <c r="I18" i="9"/>
  <c r="I19" i="9"/>
  <c r="I20" i="9"/>
  <c r="I21" i="9"/>
  <c r="I22" i="9"/>
  <c r="I23" i="9"/>
  <c r="I24" i="9"/>
  <c r="I25" i="9"/>
  <c r="E25" i="9" s="1"/>
  <c r="I26" i="9"/>
  <c r="I27" i="9"/>
  <c r="I28" i="9"/>
  <c r="I29" i="9"/>
  <c r="I30" i="9"/>
  <c r="I31" i="9"/>
  <c r="I32" i="9"/>
  <c r="I33" i="9"/>
  <c r="I17" i="9"/>
  <c r="I25" i="5"/>
  <c r="E25" i="5" s="1"/>
  <c r="I24" i="5"/>
  <c r="E24" i="5" s="1"/>
  <c r="I22" i="5"/>
  <c r="E22" i="5" s="1"/>
  <c r="I9" i="5"/>
  <c r="E9" i="5" s="1"/>
  <c r="I6" i="5"/>
  <c r="E6" i="5" s="1"/>
  <c r="I11" i="5"/>
  <c r="E11" i="5" s="1"/>
  <c r="I7" i="5"/>
  <c r="E7" i="5" s="1"/>
  <c r="I8" i="5"/>
  <c r="E8" i="5" s="1"/>
  <c r="I12" i="5"/>
  <c r="E12" i="5" s="1"/>
  <c r="I10" i="5"/>
  <c r="E10" i="5" s="1"/>
  <c r="I13" i="5"/>
  <c r="E13" i="5" s="1"/>
  <c r="B13" i="5" s="1"/>
  <c r="I14" i="5"/>
  <c r="E14" i="5" s="1"/>
  <c r="I16" i="5"/>
  <c r="E16" i="5" s="1"/>
  <c r="I17" i="5"/>
  <c r="E17" i="5" s="1"/>
  <c r="I18" i="5"/>
  <c r="E18" i="5" s="1"/>
  <c r="I21" i="5"/>
  <c r="E21" i="5" s="1"/>
  <c r="I15" i="5"/>
  <c r="E15" i="5" s="1"/>
  <c r="I26" i="5"/>
  <c r="E26" i="5" s="1"/>
  <c r="I19" i="5"/>
  <c r="E19" i="5" s="1"/>
  <c r="I27" i="5"/>
  <c r="E27" i="5" s="1"/>
  <c r="I20" i="5"/>
  <c r="E20" i="5" s="1"/>
  <c r="I23" i="5"/>
  <c r="E23" i="5" s="1"/>
  <c r="I5" i="5"/>
  <c r="E5" i="5" s="1"/>
  <c r="B5" i="5" s="1"/>
  <c r="F3" i="10"/>
  <c r="F13" i="10" s="1"/>
  <c r="E102" i="10"/>
  <c r="E101" i="10"/>
  <c r="E100" i="10"/>
  <c r="E99" i="10"/>
  <c r="E98" i="10"/>
  <c r="E97" i="10"/>
  <c r="E96" i="10"/>
  <c r="E95" i="10"/>
  <c r="E94" i="10"/>
  <c r="B94" i="10" s="1"/>
  <c r="G103" i="10"/>
  <c r="G86" i="10"/>
  <c r="E86" i="10" s="1"/>
  <c r="B86" i="10" s="1"/>
  <c r="G84" i="10"/>
  <c r="E84" i="10" s="1"/>
  <c r="B84" i="10" s="1"/>
  <c r="G83" i="10"/>
  <c r="E83" i="10" s="1"/>
  <c r="B83" i="10" s="1"/>
  <c r="G82" i="10"/>
  <c r="E82" i="10" s="1"/>
  <c r="B82" i="10" s="1"/>
  <c r="G85" i="10"/>
  <c r="E85" i="10" s="1"/>
  <c r="B85" i="10" s="1"/>
  <c r="G80" i="10"/>
  <c r="E80" i="10" s="1"/>
  <c r="B80" i="10" s="1"/>
  <c r="G79" i="10"/>
  <c r="E79" i="10" s="1"/>
  <c r="B79" i="10" s="1"/>
  <c r="G78" i="10"/>
  <c r="E78" i="10" s="1"/>
  <c r="G77" i="10"/>
  <c r="E77" i="10" s="1"/>
  <c r="B77" i="10" s="1"/>
  <c r="G75" i="10"/>
  <c r="E75" i="10" s="1"/>
  <c r="B75" i="10" s="1"/>
  <c r="G74" i="10"/>
  <c r="E74" i="10" s="1"/>
  <c r="B74" i="10" s="1"/>
  <c r="G76" i="10"/>
  <c r="E76" i="10" s="1"/>
  <c r="B76" i="10" s="1"/>
  <c r="G73" i="10"/>
  <c r="E73" i="10" s="1"/>
  <c r="B73" i="10" s="1"/>
  <c r="G72" i="10"/>
  <c r="E72" i="10" s="1"/>
  <c r="B72" i="10" s="1"/>
  <c r="G71" i="10"/>
  <c r="E71" i="10" s="1"/>
  <c r="B71" i="10" s="1"/>
  <c r="G70" i="10"/>
  <c r="E70" i="10" s="1"/>
  <c r="B70" i="10" s="1"/>
  <c r="G81" i="10"/>
  <c r="E81" i="10" s="1"/>
  <c r="B81" i="10" s="1"/>
  <c r="G69" i="10"/>
  <c r="E69" i="10" s="1"/>
  <c r="B69" i="10" s="1"/>
  <c r="G68" i="10"/>
  <c r="E68" i="10" s="1"/>
  <c r="B68" i="10" s="1"/>
  <c r="G67" i="10"/>
  <c r="E67" i="10" s="1"/>
  <c r="B67" i="10" s="1"/>
  <c r="G58" i="10"/>
  <c r="G57" i="10"/>
  <c r="G56" i="10"/>
  <c r="G51" i="10"/>
  <c r="G50" i="10"/>
  <c r="G49" i="10"/>
  <c r="G48" i="10"/>
  <c r="G47" i="10"/>
  <c r="G46" i="10"/>
  <c r="G45" i="10"/>
  <c r="G44" i="10"/>
  <c r="G42" i="10"/>
  <c r="G41" i="10"/>
  <c r="G40" i="10"/>
  <c r="G39" i="10"/>
  <c r="G38" i="10"/>
  <c r="G37" i="10"/>
  <c r="G33" i="10"/>
  <c r="G32" i="10"/>
  <c r="G31" i="10"/>
  <c r="G30" i="10"/>
  <c r="G28" i="10"/>
  <c r="G36" i="10"/>
  <c r="G35" i="10"/>
  <c r="G23" i="10"/>
  <c r="E23" i="10" s="1"/>
  <c r="G34" i="10"/>
  <c r="G27" i="10"/>
  <c r="G26" i="10"/>
  <c r="G25" i="10"/>
  <c r="G29" i="10"/>
  <c r="G24" i="10"/>
  <c r="G22" i="10"/>
  <c r="G19" i="10"/>
  <c r="G21" i="10"/>
  <c r="G20" i="10"/>
  <c r="G18" i="10"/>
  <c r="G17" i="10"/>
  <c r="E17" i="10" s="1"/>
  <c r="G9" i="10"/>
  <c r="G8" i="10"/>
  <c r="G7" i="10"/>
  <c r="G6" i="10"/>
  <c r="E65" i="9"/>
  <c r="E64" i="9"/>
  <c r="E63" i="9"/>
  <c r="E62" i="9"/>
  <c r="E61" i="9"/>
  <c r="E60" i="9"/>
  <c r="E59" i="9"/>
  <c r="E58" i="9"/>
  <c r="F3" i="9"/>
  <c r="F40" i="9" s="1"/>
  <c r="F55" i="9" s="1"/>
  <c r="G51" i="9"/>
  <c r="G50" i="9"/>
  <c r="E50" i="9" s="1"/>
  <c r="G49" i="9"/>
  <c r="E49" i="9" s="1"/>
  <c r="G48" i="9"/>
  <c r="E48" i="9" s="1"/>
  <c r="G47" i="9"/>
  <c r="E47" i="9" s="1"/>
  <c r="G46" i="9"/>
  <c r="E46" i="9" s="1"/>
  <c r="G45" i="9"/>
  <c r="E45" i="9" s="1"/>
  <c r="G44" i="9"/>
  <c r="E44" i="9" s="1"/>
  <c r="G43" i="9"/>
  <c r="E43" i="9" s="1"/>
  <c r="G36" i="9"/>
  <c r="G33" i="9"/>
  <c r="G32" i="9"/>
  <c r="G31" i="9"/>
  <c r="G30" i="9"/>
  <c r="G29" i="9"/>
  <c r="G28" i="9"/>
  <c r="E28" i="9" s="1"/>
  <c r="G27" i="9"/>
  <c r="G26" i="9"/>
  <c r="E26" i="9" s="1"/>
  <c r="G25" i="9"/>
  <c r="G24" i="9"/>
  <c r="G23" i="9"/>
  <c r="G22" i="9"/>
  <c r="E22" i="9" s="1"/>
  <c r="B22" i="9" s="1"/>
  <c r="G21" i="9"/>
  <c r="E21" i="9" s="1"/>
  <c r="G20" i="9"/>
  <c r="E20" i="9" s="1"/>
  <c r="G19" i="9"/>
  <c r="G18" i="9"/>
  <c r="G17" i="9"/>
  <c r="G10" i="9"/>
  <c r="G9" i="9"/>
  <c r="G8" i="9"/>
  <c r="G7" i="9"/>
  <c r="G6" i="9"/>
  <c r="E101" i="6"/>
  <c r="E100" i="6"/>
  <c r="E99" i="6"/>
  <c r="E91" i="6"/>
  <c r="E90" i="6"/>
  <c r="E89" i="6"/>
  <c r="E88" i="6"/>
  <c r="E87" i="6"/>
  <c r="E86" i="6"/>
  <c r="F96" i="6"/>
  <c r="F83" i="6"/>
  <c r="F57" i="6"/>
  <c r="F26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31" i="6"/>
  <c r="G102" i="6"/>
  <c r="G92" i="6"/>
  <c r="G78" i="6"/>
  <c r="E78" i="6" s="1"/>
  <c r="G77" i="6"/>
  <c r="E77" i="6" s="1"/>
  <c r="G76" i="6"/>
  <c r="E76" i="6" s="1"/>
  <c r="G75" i="6"/>
  <c r="E75" i="6" s="1"/>
  <c r="G74" i="6"/>
  <c r="E74" i="6" s="1"/>
  <c r="G73" i="6"/>
  <c r="E73" i="6" s="1"/>
  <c r="G72" i="6"/>
  <c r="E72" i="6" s="1"/>
  <c r="G71" i="6"/>
  <c r="E71" i="6" s="1"/>
  <c r="G70" i="6"/>
  <c r="E70" i="6" s="1"/>
  <c r="G69" i="6"/>
  <c r="E69" i="6" s="1"/>
  <c r="G68" i="6"/>
  <c r="E68" i="6" s="1"/>
  <c r="G67" i="6"/>
  <c r="E67" i="6" s="1"/>
  <c r="G66" i="6"/>
  <c r="E66" i="6" s="1"/>
  <c r="G65" i="6"/>
  <c r="E65" i="6" s="1"/>
  <c r="G64" i="6"/>
  <c r="E64" i="6" s="1"/>
  <c r="G63" i="6"/>
  <c r="E63" i="6" s="1"/>
  <c r="G62" i="6"/>
  <c r="E62" i="6" s="1"/>
  <c r="G61" i="6"/>
  <c r="E61" i="6" s="1"/>
  <c r="G60" i="6"/>
  <c r="E60" i="6" s="1"/>
  <c r="G53" i="6"/>
  <c r="G22" i="6"/>
  <c r="E112" i="5"/>
  <c r="E111" i="5"/>
  <c r="E110" i="5"/>
  <c r="E109" i="5"/>
  <c r="E108" i="5"/>
  <c r="B108" i="5" s="1"/>
  <c r="G86" i="5"/>
  <c r="G85" i="5"/>
  <c r="G84" i="5"/>
  <c r="G75" i="5"/>
  <c r="G82" i="5"/>
  <c r="G81" i="5"/>
  <c r="G80" i="5"/>
  <c r="G79" i="5"/>
  <c r="G77" i="5"/>
  <c r="G76" i="5"/>
  <c r="G78" i="5"/>
  <c r="G74" i="5"/>
  <c r="G73" i="5"/>
  <c r="G68" i="5"/>
  <c r="E68" i="5" s="1"/>
  <c r="G71" i="5"/>
  <c r="G72" i="5"/>
  <c r="G69" i="5"/>
  <c r="G70" i="5"/>
  <c r="G66" i="5"/>
  <c r="G58" i="5"/>
  <c r="G54" i="5"/>
  <c r="G47" i="5"/>
  <c r="G46" i="5"/>
  <c r="G53" i="5"/>
  <c r="G51" i="5"/>
  <c r="G50" i="5"/>
  <c r="G52" i="5"/>
  <c r="G49" i="5"/>
  <c r="G45" i="5"/>
  <c r="G57" i="5"/>
  <c r="G44" i="5"/>
  <c r="G42" i="5"/>
  <c r="G41" i="5"/>
  <c r="G40" i="5"/>
  <c r="G39" i="5"/>
  <c r="G37" i="5"/>
  <c r="G38" i="5"/>
  <c r="G35" i="5"/>
  <c r="F32" i="5"/>
  <c r="F63" i="5" s="1"/>
  <c r="F91" i="5" s="1"/>
  <c r="F105" i="5" s="1"/>
  <c r="G28" i="5"/>
  <c r="G81" i="4"/>
  <c r="K22" i="7"/>
  <c r="G22" i="7"/>
  <c r="K97" i="4"/>
  <c r="E97" i="4" s="1"/>
  <c r="K77" i="4"/>
  <c r="E77" i="4" s="1"/>
  <c r="K62" i="4"/>
  <c r="E62" i="4" s="1"/>
  <c r="K19" i="4"/>
  <c r="G19" i="4"/>
  <c r="K8" i="1"/>
  <c r="G8" i="1"/>
  <c r="G20" i="1"/>
  <c r="G119" i="1"/>
  <c r="G120" i="1"/>
  <c r="G121" i="1"/>
  <c r="G122" i="1"/>
  <c r="G123" i="1"/>
  <c r="G124" i="1"/>
  <c r="G39" i="1"/>
  <c r="E39" i="1" s="1"/>
  <c r="K38" i="8"/>
  <c r="G38" i="8"/>
  <c r="K39" i="1"/>
  <c r="K124" i="1"/>
  <c r="K123" i="1"/>
  <c r="K122" i="1"/>
  <c r="K121" i="1"/>
  <c r="K120" i="1"/>
  <c r="K119" i="1"/>
  <c r="K20" i="1"/>
  <c r="K18" i="8"/>
  <c r="K37" i="8"/>
  <c r="K46" i="8"/>
  <c r="K45" i="8"/>
  <c r="K40" i="8"/>
  <c r="K67" i="8"/>
  <c r="K66" i="8"/>
  <c r="K65" i="8"/>
  <c r="K64" i="8"/>
  <c r="K82" i="8"/>
  <c r="K81" i="8"/>
  <c r="K80" i="8"/>
  <c r="K79" i="8"/>
  <c r="K78" i="8"/>
  <c r="K77" i="8"/>
  <c r="K76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117" i="8"/>
  <c r="K116" i="8"/>
  <c r="K93" i="8"/>
  <c r="K92" i="8"/>
  <c r="K73" i="8"/>
  <c r="K115" i="8"/>
  <c r="K72" i="8"/>
  <c r="K71" i="8"/>
  <c r="K114" i="8"/>
  <c r="K113" i="8"/>
  <c r="K70" i="8"/>
  <c r="K112" i="8"/>
  <c r="K111" i="8"/>
  <c r="K110" i="8"/>
  <c r="K109" i="8"/>
  <c r="K58" i="8"/>
  <c r="K61" i="8"/>
  <c r="K91" i="8"/>
  <c r="K90" i="8"/>
  <c r="K53" i="8"/>
  <c r="K89" i="8"/>
  <c r="K88" i="8"/>
  <c r="K87" i="8"/>
  <c r="K86" i="8"/>
  <c r="K85" i="8"/>
  <c r="K84" i="8"/>
  <c r="K52" i="8"/>
  <c r="K63" i="8"/>
  <c r="K62" i="8"/>
  <c r="K44" i="8"/>
  <c r="K69" i="8"/>
  <c r="K43" i="8"/>
  <c r="K50" i="8"/>
  <c r="K57" i="8"/>
  <c r="K51" i="8"/>
  <c r="K60" i="8"/>
  <c r="K59" i="8"/>
  <c r="K68" i="8"/>
  <c r="K108" i="8"/>
  <c r="K42" i="8"/>
  <c r="K41" i="8"/>
  <c r="K56" i="8"/>
  <c r="K49" i="8"/>
  <c r="K83" i="8"/>
  <c r="K48" i="8"/>
  <c r="K47" i="8"/>
  <c r="K75" i="8"/>
  <c r="K74" i="8"/>
  <c r="K55" i="8"/>
  <c r="K54" i="8"/>
  <c r="K23" i="8"/>
  <c r="K22" i="8"/>
  <c r="K39" i="8"/>
  <c r="K36" i="8"/>
  <c r="K34" i="8"/>
  <c r="K33" i="8"/>
  <c r="K31" i="8"/>
  <c r="K30" i="8"/>
  <c r="K35" i="8"/>
  <c r="K27" i="8"/>
  <c r="K26" i="8"/>
  <c r="K29" i="8"/>
  <c r="K28" i="8"/>
  <c r="K25" i="8"/>
  <c r="K24" i="8"/>
  <c r="K21" i="8"/>
  <c r="K20" i="8"/>
  <c r="K19" i="8"/>
  <c r="K32" i="8"/>
  <c r="K11" i="8"/>
  <c r="K17" i="8"/>
  <c r="K16" i="8"/>
  <c r="K15" i="8"/>
  <c r="K14" i="8"/>
  <c r="K13" i="8"/>
  <c r="K12" i="8"/>
  <c r="K6" i="8"/>
  <c r="K9" i="8"/>
  <c r="K10" i="8"/>
  <c r="K8" i="8"/>
  <c r="K7" i="8"/>
  <c r="K5" i="8"/>
  <c r="G18" i="8"/>
  <c r="G37" i="8"/>
  <c r="G46" i="8"/>
  <c r="G45" i="8"/>
  <c r="G40" i="8"/>
  <c r="G67" i="8"/>
  <c r="G66" i="8"/>
  <c r="G65" i="8"/>
  <c r="G64" i="8"/>
  <c r="G82" i="8"/>
  <c r="G81" i="8"/>
  <c r="G80" i="8"/>
  <c r="G79" i="8"/>
  <c r="E79" i="8" s="1"/>
  <c r="G78" i="8"/>
  <c r="G77" i="8"/>
  <c r="G76" i="8"/>
  <c r="E76" i="8" s="1"/>
  <c r="G107" i="8"/>
  <c r="G106" i="8"/>
  <c r="G105" i="8"/>
  <c r="G104" i="8"/>
  <c r="G103" i="8"/>
  <c r="G102" i="8"/>
  <c r="G101" i="8"/>
  <c r="G100" i="8"/>
  <c r="G99" i="8"/>
  <c r="E99" i="8" s="1"/>
  <c r="G98" i="8"/>
  <c r="E98" i="8" s="1"/>
  <c r="G97" i="8"/>
  <c r="G96" i="8"/>
  <c r="G95" i="8"/>
  <c r="G94" i="8"/>
  <c r="G117" i="8"/>
  <c r="G116" i="8"/>
  <c r="G93" i="8"/>
  <c r="G92" i="8"/>
  <c r="G73" i="8"/>
  <c r="G115" i="8"/>
  <c r="G72" i="8"/>
  <c r="E72" i="8" s="1"/>
  <c r="G71" i="8"/>
  <c r="G114" i="8"/>
  <c r="G113" i="8"/>
  <c r="E113" i="8" s="1"/>
  <c r="G70" i="8"/>
  <c r="G112" i="8"/>
  <c r="G111" i="8"/>
  <c r="G110" i="8"/>
  <c r="G109" i="8"/>
  <c r="G58" i="8"/>
  <c r="G61" i="8"/>
  <c r="E61" i="8" s="1"/>
  <c r="G91" i="8"/>
  <c r="G90" i="8"/>
  <c r="G53" i="8"/>
  <c r="G89" i="8"/>
  <c r="G88" i="8"/>
  <c r="E88" i="8" s="1"/>
  <c r="G87" i="8"/>
  <c r="G86" i="8"/>
  <c r="G85" i="8"/>
  <c r="G84" i="8"/>
  <c r="G52" i="8"/>
  <c r="G63" i="8"/>
  <c r="G62" i="8"/>
  <c r="G44" i="8"/>
  <c r="G69" i="8"/>
  <c r="E69" i="8" s="1"/>
  <c r="G43" i="8"/>
  <c r="G50" i="8"/>
  <c r="G57" i="8"/>
  <c r="E57" i="8" s="1"/>
  <c r="G51" i="8"/>
  <c r="E51" i="8" s="1"/>
  <c r="G60" i="8"/>
  <c r="G59" i="8"/>
  <c r="G68" i="8"/>
  <c r="G108" i="8"/>
  <c r="G42" i="8"/>
  <c r="G41" i="8"/>
  <c r="G56" i="8"/>
  <c r="G49" i="8"/>
  <c r="E49" i="8" s="1"/>
  <c r="G83" i="8"/>
  <c r="G48" i="8"/>
  <c r="G47" i="8"/>
  <c r="E47" i="8" s="1"/>
  <c r="G75" i="8"/>
  <c r="G74" i="8"/>
  <c r="G55" i="8"/>
  <c r="G54" i="8"/>
  <c r="G23" i="8"/>
  <c r="G22" i="8"/>
  <c r="G39" i="8"/>
  <c r="G36" i="8"/>
  <c r="G34" i="8"/>
  <c r="E34" i="8" s="1"/>
  <c r="G33" i="8"/>
  <c r="G31" i="8"/>
  <c r="G30" i="8"/>
  <c r="E30" i="8" s="1"/>
  <c r="G35" i="8"/>
  <c r="G27" i="8"/>
  <c r="G26" i="8"/>
  <c r="G29" i="8"/>
  <c r="G28" i="8"/>
  <c r="G25" i="8"/>
  <c r="G24" i="8"/>
  <c r="G21" i="8"/>
  <c r="G20" i="8"/>
  <c r="E20" i="8" s="1"/>
  <c r="G19" i="8"/>
  <c r="G32" i="8"/>
  <c r="G11" i="8"/>
  <c r="E11" i="8" s="1"/>
  <c r="G17" i="8"/>
  <c r="G16" i="8"/>
  <c r="G15" i="8"/>
  <c r="G14" i="8"/>
  <c r="G13" i="8"/>
  <c r="G12" i="8"/>
  <c r="G6" i="8"/>
  <c r="G9" i="8"/>
  <c r="G10" i="8"/>
  <c r="G8" i="8"/>
  <c r="G7" i="8"/>
  <c r="G5" i="8"/>
  <c r="E5" i="8" s="1"/>
  <c r="K21" i="7"/>
  <c r="K14" i="7"/>
  <c r="K20" i="7"/>
  <c r="K27" i="7"/>
  <c r="K35" i="7"/>
  <c r="K48" i="7"/>
  <c r="K47" i="7"/>
  <c r="K46" i="7"/>
  <c r="K45" i="7"/>
  <c r="K44" i="7"/>
  <c r="K43" i="7"/>
  <c r="K42" i="7"/>
  <c r="K41" i="7"/>
  <c r="K40" i="7"/>
  <c r="K39" i="7"/>
  <c r="K38" i="7"/>
  <c r="K37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34" i="7"/>
  <c r="K36" i="7"/>
  <c r="K51" i="7"/>
  <c r="K33" i="7"/>
  <c r="K50" i="7"/>
  <c r="K30" i="7"/>
  <c r="K49" i="7"/>
  <c r="K32" i="7"/>
  <c r="K31" i="7"/>
  <c r="K29" i="7"/>
  <c r="K28" i="7"/>
  <c r="K23" i="7"/>
  <c r="K26" i="7"/>
  <c r="K25" i="7"/>
  <c r="K24" i="7"/>
  <c r="K19" i="7"/>
  <c r="K18" i="7"/>
  <c r="K16" i="7"/>
  <c r="K13" i="7"/>
  <c r="K15" i="7"/>
  <c r="K17" i="7"/>
  <c r="K12" i="7"/>
  <c r="K11" i="7"/>
  <c r="K10" i="7"/>
  <c r="K7" i="7"/>
  <c r="K9" i="7"/>
  <c r="K8" i="7"/>
  <c r="K6" i="7"/>
  <c r="G21" i="7"/>
  <c r="G14" i="7"/>
  <c r="G20" i="7"/>
  <c r="G27" i="7"/>
  <c r="G35" i="7"/>
  <c r="G48" i="7"/>
  <c r="G47" i="7"/>
  <c r="G46" i="7"/>
  <c r="G45" i="7"/>
  <c r="G44" i="7"/>
  <c r="G43" i="7"/>
  <c r="G42" i="7"/>
  <c r="G41" i="7"/>
  <c r="G40" i="7"/>
  <c r="G39" i="7"/>
  <c r="G38" i="7"/>
  <c r="G37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34" i="7"/>
  <c r="G36" i="7"/>
  <c r="G51" i="7"/>
  <c r="G33" i="7"/>
  <c r="G50" i="7"/>
  <c r="G30" i="7"/>
  <c r="G49" i="7"/>
  <c r="G32" i="7"/>
  <c r="E32" i="7" s="1"/>
  <c r="G31" i="7"/>
  <c r="G29" i="7"/>
  <c r="G28" i="7"/>
  <c r="E28" i="7" s="1"/>
  <c r="G23" i="7"/>
  <c r="G26" i="7"/>
  <c r="G25" i="7"/>
  <c r="G24" i="7"/>
  <c r="G19" i="7"/>
  <c r="G18" i="7"/>
  <c r="G16" i="7"/>
  <c r="G13" i="7"/>
  <c r="G15" i="7"/>
  <c r="G17" i="7"/>
  <c r="G12" i="7"/>
  <c r="G11" i="7"/>
  <c r="G10" i="7"/>
  <c r="G7" i="7"/>
  <c r="G9" i="7"/>
  <c r="G8" i="7"/>
  <c r="G6" i="7"/>
  <c r="K79" i="4"/>
  <c r="K105" i="4"/>
  <c r="K104" i="4"/>
  <c r="K90" i="4"/>
  <c r="K110" i="4"/>
  <c r="K109" i="4"/>
  <c r="K128" i="4"/>
  <c r="K127" i="4"/>
  <c r="K126" i="4"/>
  <c r="K87" i="4"/>
  <c r="K86" i="4"/>
  <c r="K125" i="4"/>
  <c r="K124" i="4"/>
  <c r="K123" i="4"/>
  <c r="K122" i="4"/>
  <c r="K121" i="4"/>
  <c r="K120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08" i="4"/>
  <c r="K89" i="4"/>
  <c r="K150" i="4"/>
  <c r="K119" i="4"/>
  <c r="K107" i="4"/>
  <c r="K118" i="4"/>
  <c r="K117" i="4"/>
  <c r="K106" i="4"/>
  <c r="K149" i="4"/>
  <c r="K148" i="4"/>
  <c r="K147" i="4"/>
  <c r="K146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78" i="4"/>
  <c r="K129" i="4"/>
  <c r="K145" i="4"/>
  <c r="K115" i="4"/>
  <c r="K116" i="4"/>
  <c r="K114" i="4"/>
  <c r="K113" i="4"/>
  <c r="K112" i="4"/>
  <c r="K131" i="4"/>
  <c r="K130" i="4"/>
  <c r="K111" i="4"/>
  <c r="K101" i="4"/>
  <c r="K103" i="4"/>
  <c r="K102" i="4"/>
  <c r="K82" i="4"/>
  <c r="K96" i="4"/>
  <c r="K95" i="4"/>
  <c r="K94" i="4"/>
  <c r="K100" i="4"/>
  <c r="K99" i="4"/>
  <c r="K93" i="4"/>
  <c r="K85" i="4"/>
  <c r="K92" i="4"/>
  <c r="K91" i="4"/>
  <c r="K66" i="4"/>
  <c r="K54" i="4"/>
  <c r="K40" i="4"/>
  <c r="K53" i="4"/>
  <c r="K52" i="4"/>
  <c r="K98" i="4"/>
  <c r="K65" i="4"/>
  <c r="K83" i="4"/>
  <c r="K18" i="4"/>
  <c r="K63" i="4"/>
  <c r="K76" i="4"/>
  <c r="K57" i="4"/>
  <c r="K72" i="4"/>
  <c r="K71" i="4"/>
  <c r="K70" i="4"/>
  <c r="K56" i="4"/>
  <c r="K69" i="4"/>
  <c r="K68" i="4"/>
  <c r="K44" i="4"/>
  <c r="K34" i="4"/>
  <c r="K75" i="4"/>
  <c r="K74" i="4"/>
  <c r="K80" i="4"/>
  <c r="K84" i="4"/>
  <c r="K58" i="4"/>
  <c r="K88" i="4"/>
  <c r="K81" i="4"/>
  <c r="K64" i="4"/>
  <c r="K61" i="4"/>
  <c r="K60" i="4"/>
  <c r="K59" i="4"/>
  <c r="K73" i="4"/>
  <c r="K50" i="4"/>
  <c r="K51" i="4"/>
  <c r="K47" i="4"/>
  <c r="K46" i="4"/>
  <c r="K33" i="4"/>
  <c r="K43" i="4"/>
  <c r="K42" i="4"/>
  <c r="K67" i="4"/>
  <c r="K39" i="4"/>
  <c r="K49" i="4"/>
  <c r="K48" i="4"/>
  <c r="K55" i="4"/>
  <c r="K31" i="4"/>
  <c r="K30" i="4"/>
  <c r="K36" i="4"/>
  <c r="K38" i="4"/>
  <c r="K45" i="4"/>
  <c r="K26" i="4"/>
  <c r="K29" i="4"/>
  <c r="K37" i="4"/>
  <c r="K27" i="4"/>
  <c r="K41" i="4"/>
  <c r="K28" i="4"/>
  <c r="K32" i="4"/>
  <c r="K24" i="4"/>
  <c r="K23" i="4"/>
  <c r="K25" i="4"/>
  <c r="K21" i="4"/>
  <c r="K20" i="4"/>
  <c r="K22" i="4"/>
  <c r="K17" i="4"/>
  <c r="K16" i="4"/>
  <c r="K35" i="4"/>
  <c r="K15" i="4"/>
  <c r="K14" i="4"/>
  <c r="K13" i="4"/>
  <c r="K12" i="4"/>
  <c r="K11" i="4"/>
  <c r="K10" i="4"/>
  <c r="K9" i="4"/>
  <c r="K8" i="4"/>
  <c r="K7" i="4"/>
  <c r="K6" i="4"/>
  <c r="G7" i="4"/>
  <c r="G8" i="4"/>
  <c r="E8" i="4" s="1"/>
  <c r="G9" i="4"/>
  <c r="E9" i="4" s="1"/>
  <c r="G10" i="4"/>
  <c r="E10" i="4" s="1"/>
  <c r="G11" i="4"/>
  <c r="G12" i="4"/>
  <c r="E12" i="4" s="1"/>
  <c r="G13" i="4"/>
  <c r="E13" i="4" s="1"/>
  <c r="G14" i="4"/>
  <c r="E14" i="4" s="1"/>
  <c r="G15" i="4"/>
  <c r="E15" i="4" s="1"/>
  <c r="G35" i="4"/>
  <c r="E35" i="4" s="1"/>
  <c r="G16" i="4"/>
  <c r="E16" i="4" s="1"/>
  <c r="G17" i="4"/>
  <c r="E17" i="4" s="1"/>
  <c r="G22" i="4"/>
  <c r="E22" i="4" s="1"/>
  <c r="G20" i="4"/>
  <c r="E20" i="4" s="1"/>
  <c r="G21" i="4"/>
  <c r="E21" i="4" s="1"/>
  <c r="G25" i="4"/>
  <c r="E25" i="4" s="1"/>
  <c r="G23" i="4"/>
  <c r="E23" i="4" s="1"/>
  <c r="G24" i="4"/>
  <c r="E24" i="4" s="1"/>
  <c r="G32" i="4"/>
  <c r="E32" i="4" s="1"/>
  <c r="G28" i="4"/>
  <c r="E28" i="4" s="1"/>
  <c r="G41" i="4"/>
  <c r="E41" i="4" s="1"/>
  <c r="G27" i="4"/>
  <c r="E27" i="4" s="1"/>
  <c r="G37" i="4"/>
  <c r="E37" i="4" s="1"/>
  <c r="G29" i="4"/>
  <c r="E29" i="4" s="1"/>
  <c r="G26" i="4"/>
  <c r="E26" i="4" s="1"/>
  <c r="G45" i="4"/>
  <c r="E45" i="4" s="1"/>
  <c r="G38" i="4"/>
  <c r="E38" i="4" s="1"/>
  <c r="G36" i="4"/>
  <c r="E36" i="4" s="1"/>
  <c r="G30" i="4"/>
  <c r="E30" i="4" s="1"/>
  <c r="G31" i="4"/>
  <c r="E31" i="4" s="1"/>
  <c r="G55" i="4"/>
  <c r="E55" i="4" s="1"/>
  <c r="G48" i="4"/>
  <c r="E48" i="4" s="1"/>
  <c r="G49" i="4"/>
  <c r="E49" i="4" s="1"/>
  <c r="G39" i="4"/>
  <c r="E39" i="4" s="1"/>
  <c r="G67" i="4"/>
  <c r="E67" i="4" s="1"/>
  <c r="G42" i="4"/>
  <c r="E42" i="4" s="1"/>
  <c r="G43" i="4"/>
  <c r="E43" i="4" s="1"/>
  <c r="G33" i="4"/>
  <c r="E33" i="4" s="1"/>
  <c r="G46" i="4"/>
  <c r="E46" i="4" s="1"/>
  <c r="G47" i="4"/>
  <c r="E47" i="4" s="1"/>
  <c r="G51" i="4"/>
  <c r="E51" i="4" s="1"/>
  <c r="G50" i="4"/>
  <c r="E50" i="4" s="1"/>
  <c r="G73" i="4"/>
  <c r="E73" i="4" s="1"/>
  <c r="G59" i="4"/>
  <c r="E59" i="4" s="1"/>
  <c r="G60" i="4"/>
  <c r="E60" i="4" s="1"/>
  <c r="G61" i="4"/>
  <c r="E61" i="4" s="1"/>
  <c r="G64" i="4"/>
  <c r="E64" i="4" s="1"/>
  <c r="G88" i="4"/>
  <c r="E88" i="4" s="1"/>
  <c r="G58" i="4"/>
  <c r="E58" i="4" s="1"/>
  <c r="G84" i="4"/>
  <c r="E84" i="4" s="1"/>
  <c r="G80" i="4"/>
  <c r="E80" i="4" s="1"/>
  <c r="G74" i="4"/>
  <c r="E74" i="4" s="1"/>
  <c r="G75" i="4"/>
  <c r="E75" i="4" s="1"/>
  <c r="G34" i="4"/>
  <c r="E34" i="4" s="1"/>
  <c r="G44" i="4"/>
  <c r="E44" i="4" s="1"/>
  <c r="G68" i="4"/>
  <c r="E68" i="4" s="1"/>
  <c r="G69" i="4"/>
  <c r="E69" i="4" s="1"/>
  <c r="G56" i="4"/>
  <c r="E56" i="4" s="1"/>
  <c r="G70" i="4"/>
  <c r="E70" i="4" s="1"/>
  <c r="G71" i="4"/>
  <c r="E71" i="4" s="1"/>
  <c r="G72" i="4"/>
  <c r="E72" i="4" s="1"/>
  <c r="G57" i="4"/>
  <c r="E57" i="4" s="1"/>
  <c r="G76" i="4"/>
  <c r="E76" i="4" s="1"/>
  <c r="G63" i="4"/>
  <c r="E63" i="4" s="1"/>
  <c r="G18" i="4"/>
  <c r="E18" i="4" s="1"/>
  <c r="G83" i="4"/>
  <c r="E83" i="4" s="1"/>
  <c r="G65" i="4"/>
  <c r="E65" i="4" s="1"/>
  <c r="G98" i="4"/>
  <c r="E98" i="4" s="1"/>
  <c r="G52" i="4"/>
  <c r="E52" i="4" s="1"/>
  <c r="G53" i="4"/>
  <c r="E53" i="4" s="1"/>
  <c r="G40" i="4"/>
  <c r="E40" i="4" s="1"/>
  <c r="G54" i="4"/>
  <c r="E54" i="4" s="1"/>
  <c r="G66" i="4"/>
  <c r="E66" i="4" s="1"/>
  <c r="G91" i="4"/>
  <c r="E91" i="4" s="1"/>
  <c r="G92" i="4"/>
  <c r="E92" i="4" s="1"/>
  <c r="G85" i="4"/>
  <c r="E85" i="4" s="1"/>
  <c r="G93" i="4"/>
  <c r="E93" i="4" s="1"/>
  <c r="G99" i="4"/>
  <c r="E99" i="4" s="1"/>
  <c r="G100" i="4"/>
  <c r="E100" i="4" s="1"/>
  <c r="G94" i="4"/>
  <c r="E94" i="4" s="1"/>
  <c r="G95" i="4"/>
  <c r="E95" i="4" s="1"/>
  <c r="G96" i="4"/>
  <c r="E96" i="4" s="1"/>
  <c r="G82" i="4"/>
  <c r="E82" i="4" s="1"/>
  <c r="G102" i="4"/>
  <c r="E102" i="4" s="1"/>
  <c r="G103" i="4"/>
  <c r="E103" i="4" s="1"/>
  <c r="G101" i="4"/>
  <c r="E101" i="4" s="1"/>
  <c r="G111" i="4"/>
  <c r="E111" i="4" s="1"/>
  <c r="G130" i="4"/>
  <c r="E130" i="4" s="1"/>
  <c r="G131" i="4"/>
  <c r="E131" i="4" s="1"/>
  <c r="G112" i="4"/>
  <c r="E112" i="4" s="1"/>
  <c r="G113" i="4"/>
  <c r="E113" i="4" s="1"/>
  <c r="G114" i="4"/>
  <c r="E114" i="4" s="1"/>
  <c r="G116" i="4"/>
  <c r="E116" i="4" s="1"/>
  <c r="G115" i="4"/>
  <c r="E115" i="4" s="1"/>
  <c r="G145" i="4"/>
  <c r="E145" i="4" s="1"/>
  <c r="G129" i="4"/>
  <c r="E129" i="4" s="1"/>
  <c r="G78" i="4"/>
  <c r="E78" i="4" s="1"/>
  <c r="G132" i="4"/>
  <c r="E132" i="4" s="1"/>
  <c r="G133" i="4"/>
  <c r="E133" i="4" s="1"/>
  <c r="G134" i="4"/>
  <c r="E134" i="4" s="1"/>
  <c r="G135" i="4"/>
  <c r="E135" i="4" s="1"/>
  <c r="G136" i="4"/>
  <c r="E136" i="4" s="1"/>
  <c r="G137" i="4"/>
  <c r="E137" i="4" s="1"/>
  <c r="G138" i="4"/>
  <c r="E138" i="4" s="1"/>
  <c r="G139" i="4"/>
  <c r="E139" i="4" s="1"/>
  <c r="G140" i="4"/>
  <c r="E140" i="4" s="1"/>
  <c r="G141" i="4"/>
  <c r="E141" i="4" s="1"/>
  <c r="G142" i="4"/>
  <c r="E142" i="4" s="1"/>
  <c r="G143" i="4"/>
  <c r="E143" i="4" s="1"/>
  <c r="G144" i="4"/>
  <c r="E144" i="4" s="1"/>
  <c r="G146" i="4"/>
  <c r="E146" i="4" s="1"/>
  <c r="G147" i="4"/>
  <c r="E147" i="4" s="1"/>
  <c r="G148" i="4"/>
  <c r="E148" i="4" s="1"/>
  <c r="G149" i="4"/>
  <c r="E149" i="4" s="1"/>
  <c r="G106" i="4"/>
  <c r="E106" i="4" s="1"/>
  <c r="G117" i="4"/>
  <c r="E117" i="4" s="1"/>
  <c r="G118" i="4"/>
  <c r="E118" i="4" s="1"/>
  <c r="G107" i="4"/>
  <c r="E107" i="4" s="1"/>
  <c r="G119" i="4"/>
  <c r="E119" i="4" s="1"/>
  <c r="G150" i="4"/>
  <c r="E150" i="4" s="1"/>
  <c r="G89" i="4"/>
  <c r="E89" i="4" s="1"/>
  <c r="G108" i="4"/>
  <c r="E108" i="4" s="1"/>
  <c r="G151" i="4"/>
  <c r="E151" i="4" s="1"/>
  <c r="G152" i="4"/>
  <c r="E152" i="4" s="1"/>
  <c r="G153" i="4"/>
  <c r="E153" i="4" s="1"/>
  <c r="G154" i="4"/>
  <c r="E154" i="4" s="1"/>
  <c r="G155" i="4"/>
  <c r="E155" i="4" s="1"/>
  <c r="G156" i="4"/>
  <c r="E156" i="4" s="1"/>
  <c r="G157" i="4"/>
  <c r="E157" i="4" s="1"/>
  <c r="G158" i="4"/>
  <c r="E158" i="4" s="1"/>
  <c r="G159" i="4"/>
  <c r="E159" i="4" s="1"/>
  <c r="G160" i="4"/>
  <c r="E160" i="4" s="1"/>
  <c r="G161" i="4"/>
  <c r="E161" i="4" s="1"/>
  <c r="G162" i="4"/>
  <c r="E162" i="4" s="1"/>
  <c r="G163" i="4"/>
  <c r="E163" i="4" s="1"/>
  <c r="G164" i="4"/>
  <c r="E164" i="4" s="1"/>
  <c r="G165" i="4"/>
  <c r="E165" i="4" s="1"/>
  <c r="G166" i="4"/>
  <c r="E166" i="4" s="1"/>
  <c r="G167" i="4"/>
  <c r="E167" i="4" s="1"/>
  <c r="G120" i="4"/>
  <c r="E120" i="4" s="1"/>
  <c r="G121" i="4"/>
  <c r="E121" i="4" s="1"/>
  <c r="G122" i="4"/>
  <c r="E122" i="4" s="1"/>
  <c r="G123" i="4"/>
  <c r="E123" i="4" s="1"/>
  <c r="G124" i="4"/>
  <c r="E124" i="4" s="1"/>
  <c r="G125" i="4"/>
  <c r="E125" i="4" s="1"/>
  <c r="G86" i="4"/>
  <c r="E86" i="4" s="1"/>
  <c r="G87" i="4"/>
  <c r="E87" i="4" s="1"/>
  <c r="G126" i="4"/>
  <c r="E126" i="4" s="1"/>
  <c r="G127" i="4"/>
  <c r="E127" i="4" s="1"/>
  <c r="G128" i="4"/>
  <c r="E128" i="4" s="1"/>
  <c r="G109" i="4"/>
  <c r="E109" i="4" s="1"/>
  <c r="G110" i="4"/>
  <c r="E110" i="4" s="1"/>
  <c r="G90" i="4"/>
  <c r="E90" i="4" s="1"/>
  <c r="G104" i="4"/>
  <c r="E104" i="4" s="1"/>
  <c r="G105" i="4"/>
  <c r="E105" i="4" s="1"/>
  <c r="G79" i="4"/>
  <c r="E79" i="4" s="1"/>
  <c r="G6" i="4"/>
  <c r="E6" i="4" s="1"/>
  <c r="K7" i="1"/>
  <c r="K11" i="1"/>
  <c r="K10" i="1"/>
  <c r="K9" i="1"/>
  <c r="K16" i="1"/>
  <c r="K12" i="1"/>
  <c r="K14" i="1"/>
  <c r="K18" i="1"/>
  <c r="K15" i="1"/>
  <c r="K19" i="1"/>
  <c r="K13" i="1"/>
  <c r="K21" i="1"/>
  <c r="K24" i="1"/>
  <c r="K17" i="1"/>
  <c r="K27" i="1"/>
  <c r="K22" i="1"/>
  <c r="K28" i="1"/>
  <c r="K26" i="1"/>
  <c r="K32" i="1"/>
  <c r="K44" i="1"/>
  <c r="K31" i="1"/>
  <c r="K45" i="1"/>
  <c r="K30" i="1"/>
  <c r="K25" i="1"/>
  <c r="K51" i="1"/>
  <c r="K23" i="1"/>
  <c r="K41" i="1"/>
  <c r="K53" i="1"/>
  <c r="K36" i="1"/>
  <c r="K37" i="1"/>
  <c r="K46" i="1"/>
  <c r="K29" i="1"/>
  <c r="K47" i="1"/>
  <c r="K48" i="1"/>
  <c r="K49" i="1"/>
  <c r="K38" i="1"/>
  <c r="K57" i="1"/>
  <c r="K50" i="1"/>
  <c r="K42" i="1"/>
  <c r="K54" i="1"/>
  <c r="K73" i="1"/>
  <c r="K63" i="1"/>
  <c r="K55" i="1"/>
  <c r="K43" i="1"/>
  <c r="K56" i="1"/>
  <c r="K77" i="1"/>
  <c r="K33" i="1"/>
  <c r="K58" i="1"/>
  <c r="K59" i="1"/>
  <c r="K60" i="1"/>
  <c r="K52" i="1"/>
  <c r="K34" i="1"/>
  <c r="K35" i="1"/>
  <c r="K74" i="1"/>
  <c r="K61" i="1"/>
  <c r="K65" i="1"/>
  <c r="K66" i="1"/>
  <c r="K67" i="1"/>
  <c r="K69" i="1"/>
  <c r="K72" i="1"/>
  <c r="K71" i="1"/>
  <c r="K95" i="1"/>
  <c r="K76" i="1"/>
  <c r="K92" i="1"/>
  <c r="K117" i="1"/>
  <c r="K64" i="1"/>
  <c r="K78" i="1"/>
  <c r="K80" i="1"/>
  <c r="K81" i="1"/>
  <c r="K82" i="1"/>
  <c r="K83" i="1"/>
  <c r="K85" i="1"/>
  <c r="K86" i="1"/>
  <c r="K87" i="1"/>
  <c r="K88" i="1"/>
  <c r="K75" i="1"/>
  <c r="K89" i="1"/>
  <c r="K84" i="1"/>
  <c r="K79" i="1"/>
  <c r="K62" i="1"/>
  <c r="K40" i="1"/>
  <c r="K68" i="1"/>
  <c r="K158" i="1"/>
  <c r="K99" i="1"/>
  <c r="K181" i="1"/>
  <c r="K100" i="1"/>
  <c r="K91" i="1"/>
  <c r="K94" i="1"/>
  <c r="K118" i="1"/>
  <c r="K93" i="1"/>
  <c r="K101" i="1"/>
  <c r="K102" i="1"/>
  <c r="K103" i="1"/>
  <c r="K97" i="1"/>
  <c r="K70" i="1"/>
  <c r="K96" i="1"/>
  <c r="K107" i="1"/>
  <c r="K106" i="1"/>
  <c r="K98" i="1"/>
  <c r="K109" i="1"/>
  <c r="K110" i="1"/>
  <c r="K111" i="1"/>
  <c r="K115" i="1"/>
  <c r="K116" i="1"/>
  <c r="K90" i="1"/>
  <c r="K112" i="1"/>
  <c r="K113" i="1"/>
  <c r="K114" i="1"/>
  <c r="K127" i="1"/>
  <c r="K125" i="1"/>
  <c r="K136" i="1"/>
  <c r="K137" i="1"/>
  <c r="K126" i="1"/>
  <c r="K138" i="1"/>
  <c r="K139" i="1"/>
  <c r="K140" i="1"/>
  <c r="K141" i="1"/>
  <c r="K135" i="1"/>
  <c r="K128" i="1"/>
  <c r="K129" i="1"/>
  <c r="K130" i="1"/>
  <c r="K131" i="1"/>
  <c r="K132" i="1"/>
  <c r="K133" i="1"/>
  <c r="K134" i="1"/>
  <c r="K145" i="1"/>
  <c r="K146" i="1"/>
  <c r="K147" i="1"/>
  <c r="K148" i="1"/>
  <c r="K142" i="1"/>
  <c r="K143" i="1"/>
  <c r="K144" i="1"/>
  <c r="K159" i="1"/>
  <c r="K160" i="1"/>
  <c r="K161" i="1"/>
  <c r="K162" i="1"/>
  <c r="K163" i="1"/>
  <c r="K164" i="1"/>
  <c r="K165" i="1"/>
  <c r="K166" i="1"/>
  <c r="K176" i="1"/>
  <c r="K167" i="1"/>
  <c r="K168" i="1"/>
  <c r="K177" i="1"/>
  <c r="K169" i="1"/>
  <c r="K170" i="1"/>
  <c r="K171" i="1"/>
  <c r="K172" i="1"/>
  <c r="K173" i="1"/>
  <c r="K174" i="1"/>
  <c r="K175" i="1"/>
  <c r="K178" i="1"/>
  <c r="K179" i="1"/>
  <c r="K149" i="1"/>
  <c r="K150" i="1"/>
  <c r="K151" i="1"/>
  <c r="K152" i="1"/>
  <c r="K153" i="1"/>
  <c r="K108" i="1"/>
  <c r="K154" i="1"/>
  <c r="K155" i="1"/>
  <c r="K156" i="1"/>
  <c r="K157" i="1"/>
  <c r="K182" i="1"/>
  <c r="K183" i="1"/>
  <c r="K184" i="1"/>
  <c r="K185" i="1"/>
  <c r="K186" i="1"/>
  <c r="K187" i="1"/>
  <c r="K188" i="1"/>
  <c r="K189" i="1"/>
  <c r="K190" i="1"/>
  <c r="K191" i="1"/>
  <c r="K180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104" i="1"/>
  <c r="K105" i="1"/>
  <c r="G26" i="1"/>
  <c r="E26" i="1" s="1"/>
  <c r="G32" i="1"/>
  <c r="E32" i="1" s="1"/>
  <c r="G44" i="1"/>
  <c r="E44" i="1" s="1"/>
  <c r="G31" i="1"/>
  <c r="G45" i="1"/>
  <c r="E45" i="1" s="1"/>
  <c r="G30" i="1"/>
  <c r="E30" i="1" s="1"/>
  <c r="G25" i="1"/>
  <c r="E25" i="1" s="1"/>
  <c r="B25" i="1" s="1"/>
  <c r="G51" i="1"/>
  <c r="E51" i="1" s="1"/>
  <c r="G23" i="1"/>
  <c r="G41" i="1"/>
  <c r="E41" i="1" s="1"/>
  <c r="G53" i="1"/>
  <c r="E53" i="1" s="1"/>
  <c r="B53" i="1" s="1"/>
  <c r="G36" i="1"/>
  <c r="E36" i="1" s="1"/>
  <c r="G37" i="1"/>
  <c r="E37" i="1" s="1"/>
  <c r="G46" i="1"/>
  <c r="E46" i="1" s="1"/>
  <c r="G29" i="1"/>
  <c r="E29" i="1" s="1"/>
  <c r="G47" i="1"/>
  <c r="G48" i="1"/>
  <c r="G49" i="1"/>
  <c r="G38" i="1"/>
  <c r="E38" i="1" s="1"/>
  <c r="B38" i="1" s="1"/>
  <c r="G57" i="1"/>
  <c r="E57" i="1" s="1"/>
  <c r="G50" i="1"/>
  <c r="G42" i="1"/>
  <c r="E42" i="1" s="1"/>
  <c r="B42" i="1" s="1"/>
  <c r="G54" i="1"/>
  <c r="E54" i="1" s="1"/>
  <c r="B54" i="1" s="1"/>
  <c r="G73" i="1"/>
  <c r="E73" i="1" s="1"/>
  <c r="G63" i="1"/>
  <c r="E63" i="1" s="1"/>
  <c r="G55" i="1"/>
  <c r="E55" i="1" s="1"/>
  <c r="G43" i="1"/>
  <c r="E43" i="1" s="1"/>
  <c r="B43" i="1" s="1"/>
  <c r="G56" i="1"/>
  <c r="G77" i="1"/>
  <c r="G33" i="1"/>
  <c r="G58" i="1"/>
  <c r="E58" i="1" s="1"/>
  <c r="G59" i="1"/>
  <c r="E59" i="1" s="1"/>
  <c r="G60" i="1"/>
  <c r="G52" i="1"/>
  <c r="E52" i="1" s="1"/>
  <c r="G34" i="1"/>
  <c r="E34" i="1" s="1"/>
  <c r="G35" i="1"/>
  <c r="E35" i="1" s="1"/>
  <c r="G74" i="1"/>
  <c r="E74" i="1" s="1"/>
  <c r="G61" i="1"/>
  <c r="E61" i="1" s="1"/>
  <c r="G65" i="1"/>
  <c r="E65" i="1" s="1"/>
  <c r="B65" i="1" s="1"/>
  <c r="G66" i="1"/>
  <c r="G67" i="1"/>
  <c r="G69" i="1"/>
  <c r="G72" i="1"/>
  <c r="E72" i="1" s="1"/>
  <c r="G71" i="1"/>
  <c r="E71" i="1" s="1"/>
  <c r="G95" i="1"/>
  <c r="G76" i="1"/>
  <c r="E76" i="1" s="1"/>
  <c r="G92" i="1"/>
  <c r="E92" i="1" s="1"/>
  <c r="B92" i="1" s="1"/>
  <c r="G117" i="1"/>
  <c r="E117" i="1" s="1"/>
  <c r="G64" i="1"/>
  <c r="E64" i="1" s="1"/>
  <c r="B64" i="1" s="1"/>
  <c r="G78" i="1"/>
  <c r="E78" i="1" s="1"/>
  <c r="G80" i="1"/>
  <c r="E80" i="1" s="1"/>
  <c r="G81" i="1"/>
  <c r="G82" i="1"/>
  <c r="G83" i="1"/>
  <c r="G85" i="1"/>
  <c r="E85" i="1" s="1"/>
  <c r="B85" i="1" s="1"/>
  <c r="G86" i="1"/>
  <c r="E86" i="1" s="1"/>
  <c r="G87" i="1"/>
  <c r="G88" i="1"/>
  <c r="E88" i="1" s="1"/>
  <c r="G75" i="1"/>
  <c r="E75" i="1" s="1"/>
  <c r="B75" i="1" s="1"/>
  <c r="G89" i="1"/>
  <c r="E89" i="1" s="1"/>
  <c r="B89" i="1" s="1"/>
  <c r="G84" i="1"/>
  <c r="E84" i="1" s="1"/>
  <c r="G79" i="1"/>
  <c r="G62" i="1"/>
  <c r="E62" i="1" s="1"/>
  <c r="B62" i="1" s="1"/>
  <c r="G40" i="1"/>
  <c r="G68" i="1"/>
  <c r="G158" i="1"/>
  <c r="G99" i="1"/>
  <c r="E99" i="1" s="1"/>
  <c r="B99" i="1" s="1"/>
  <c r="G181" i="1"/>
  <c r="G100" i="1"/>
  <c r="G91" i="1"/>
  <c r="E91" i="1" s="1"/>
  <c r="G94" i="1"/>
  <c r="E94" i="1" s="1"/>
  <c r="B94" i="1" s="1"/>
  <c r="G118" i="1"/>
  <c r="E118" i="1" s="1"/>
  <c r="B118" i="1" s="1"/>
  <c r="G93" i="1"/>
  <c r="E93" i="1" s="1"/>
  <c r="G101" i="1"/>
  <c r="E101" i="1" s="1"/>
  <c r="G102" i="1"/>
  <c r="E102" i="1" s="1"/>
  <c r="B102" i="1" s="1"/>
  <c r="G103" i="1"/>
  <c r="G97" i="1"/>
  <c r="G70" i="1"/>
  <c r="G96" i="1"/>
  <c r="E96" i="1" s="1"/>
  <c r="G107" i="1"/>
  <c r="G106" i="1"/>
  <c r="G98" i="1"/>
  <c r="E98" i="1" s="1"/>
  <c r="G109" i="1"/>
  <c r="E109" i="1" s="1"/>
  <c r="B109" i="1" s="1"/>
  <c r="G110" i="1"/>
  <c r="E110" i="1" s="1"/>
  <c r="G111" i="1"/>
  <c r="E111" i="1" s="1"/>
  <c r="G115" i="1"/>
  <c r="E115" i="1" s="1"/>
  <c r="G116" i="1"/>
  <c r="E116" i="1" s="1"/>
  <c r="B116" i="1" s="1"/>
  <c r="G90" i="1"/>
  <c r="G112" i="1"/>
  <c r="G113" i="1"/>
  <c r="G114" i="1"/>
  <c r="E114" i="1" s="1"/>
  <c r="G127" i="1"/>
  <c r="G125" i="1"/>
  <c r="G136" i="1"/>
  <c r="E136" i="1" s="1"/>
  <c r="G137" i="1"/>
  <c r="E137" i="1" s="1"/>
  <c r="B137" i="1" s="1"/>
  <c r="G126" i="1"/>
  <c r="E126" i="1" s="1"/>
  <c r="G138" i="1"/>
  <c r="E138" i="1" s="1"/>
  <c r="G139" i="1"/>
  <c r="G140" i="1"/>
  <c r="E140" i="1" s="1"/>
  <c r="G141" i="1"/>
  <c r="G135" i="1"/>
  <c r="G128" i="1"/>
  <c r="G129" i="1"/>
  <c r="E129" i="1" s="1"/>
  <c r="G130" i="1"/>
  <c r="G131" i="1"/>
  <c r="G132" i="1"/>
  <c r="E132" i="1" s="1"/>
  <c r="G133" i="1"/>
  <c r="E133" i="1" s="1"/>
  <c r="B133" i="1" s="1"/>
  <c r="G134" i="1"/>
  <c r="E134" i="1" s="1"/>
  <c r="G145" i="1"/>
  <c r="E145" i="1" s="1"/>
  <c r="G146" i="1"/>
  <c r="G147" i="1"/>
  <c r="E147" i="1" s="1"/>
  <c r="G148" i="1"/>
  <c r="G142" i="1"/>
  <c r="G143" i="1"/>
  <c r="G144" i="1"/>
  <c r="E144" i="1" s="1"/>
  <c r="G159" i="1"/>
  <c r="G160" i="1"/>
  <c r="G161" i="1"/>
  <c r="E161" i="1" s="1"/>
  <c r="G162" i="1"/>
  <c r="E162" i="1" s="1"/>
  <c r="G163" i="1"/>
  <c r="E163" i="1" s="1"/>
  <c r="G164" i="1"/>
  <c r="E164" i="1" s="1"/>
  <c r="G165" i="1"/>
  <c r="G166" i="1"/>
  <c r="E166" i="1" s="1"/>
  <c r="G176" i="1"/>
  <c r="G167" i="1"/>
  <c r="G168" i="1"/>
  <c r="G177" i="1"/>
  <c r="E177" i="1" s="1"/>
  <c r="G169" i="1"/>
  <c r="G170" i="1"/>
  <c r="G171" i="1"/>
  <c r="E171" i="1" s="1"/>
  <c r="G172" i="1"/>
  <c r="E172" i="1" s="1"/>
  <c r="B172" i="1" s="1"/>
  <c r="G173" i="1"/>
  <c r="E173" i="1" s="1"/>
  <c r="G174" i="1"/>
  <c r="E174" i="1" s="1"/>
  <c r="G175" i="1"/>
  <c r="G178" i="1"/>
  <c r="E178" i="1" s="1"/>
  <c r="G179" i="1"/>
  <c r="G149" i="1"/>
  <c r="G150" i="1"/>
  <c r="G151" i="1"/>
  <c r="E151" i="1" s="1"/>
  <c r="G152" i="1"/>
  <c r="G153" i="1"/>
  <c r="G108" i="1"/>
  <c r="E108" i="1" s="1"/>
  <c r="G154" i="1"/>
  <c r="E154" i="1" s="1"/>
  <c r="G155" i="1"/>
  <c r="E155" i="1" s="1"/>
  <c r="G156" i="1"/>
  <c r="E156" i="1" s="1"/>
  <c r="G157" i="1"/>
  <c r="G182" i="1"/>
  <c r="E182" i="1" s="1"/>
  <c r="G183" i="1"/>
  <c r="G184" i="1"/>
  <c r="G185" i="1"/>
  <c r="G186" i="1"/>
  <c r="G187" i="1"/>
  <c r="G188" i="1"/>
  <c r="G189" i="1"/>
  <c r="E189" i="1" s="1"/>
  <c r="G190" i="1"/>
  <c r="E190" i="1" s="1"/>
  <c r="B190" i="1" s="1"/>
  <c r="G191" i="1"/>
  <c r="E191" i="1" s="1"/>
  <c r="G180" i="1"/>
  <c r="E180" i="1" s="1"/>
  <c r="G192" i="1"/>
  <c r="G193" i="1"/>
  <c r="G194" i="1"/>
  <c r="G195" i="1"/>
  <c r="G196" i="1"/>
  <c r="G197" i="1"/>
  <c r="G198" i="1"/>
  <c r="G199" i="1"/>
  <c r="G200" i="1"/>
  <c r="E200" i="1" s="1"/>
  <c r="G201" i="1"/>
  <c r="E201" i="1" s="1"/>
  <c r="B201" i="1" s="1"/>
  <c r="G202" i="1"/>
  <c r="E202" i="1" s="1"/>
  <c r="G203" i="1"/>
  <c r="E203" i="1" s="1"/>
  <c r="G204" i="1"/>
  <c r="G205" i="1"/>
  <c r="G206" i="1"/>
  <c r="G207" i="1"/>
  <c r="G208" i="1"/>
  <c r="G209" i="1"/>
  <c r="G210" i="1"/>
  <c r="G211" i="1"/>
  <c r="G212" i="1"/>
  <c r="E212" i="1" s="1"/>
  <c r="G213" i="1"/>
  <c r="E213" i="1" s="1"/>
  <c r="B213" i="1" s="1"/>
  <c r="G214" i="1"/>
  <c r="E214" i="1" s="1"/>
  <c r="G215" i="1"/>
  <c r="E215" i="1" s="1"/>
  <c r="G216" i="1"/>
  <c r="G217" i="1"/>
  <c r="G218" i="1"/>
  <c r="G219" i="1"/>
  <c r="G220" i="1"/>
  <c r="G221" i="1"/>
  <c r="G104" i="1"/>
  <c r="G105" i="1"/>
  <c r="G7" i="1"/>
  <c r="E7" i="1" s="1"/>
  <c r="G11" i="1"/>
  <c r="E11" i="1" s="1"/>
  <c r="G10" i="1"/>
  <c r="E10" i="1" s="1"/>
  <c r="B10" i="1" s="1"/>
  <c r="G9" i="1"/>
  <c r="E9" i="1" s="1"/>
  <c r="G16" i="1"/>
  <c r="E16" i="1" s="1"/>
  <c r="G12" i="1"/>
  <c r="E12" i="1" s="1"/>
  <c r="G14" i="1"/>
  <c r="E14" i="1" s="1"/>
  <c r="G18" i="1"/>
  <c r="E18" i="1" s="1"/>
  <c r="G15" i="1"/>
  <c r="G19" i="1"/>
  <c r="E19" i="1" s="1"/>
  <c r="B19" i="1" s="1"/>
  <c r="G13" i="1"/>
  <c r="G21" i="1"/>
  <c r="E21" i="1" s="1"/>
  <c r="G24" i="1"/>
  <c r="E24" i="1" s="1"/>
  <c r="G17" i="1"/>
  <c r="E17" i="1" s="1"/>
  <c r="G27" i="1"/>
  <c r="E27" i="1" s="1"/>
  <c r="B27" i="1" s="1"/>
  <c r="G22" i="1"/>
  <c r="E22" i="1" s="1"/>
  <c r="G28" i="1"/>
  <c r="E28" i="1" s="1"/>
  <c r="E61" i="7"/>
  <c r="J3" i="8"/>
  <c r="B80" i="1" l="1"/>
  <c r="B79" i="1"/>
  <c r="B78" i="10"/>
  <c r="E16" i="10"/>
  <c r="A66" i="10"/>
  <c r="B53" i="10"/>
  <c r="E13" i="1"/>
  <c r="E104" i="1"/>
  <c r="E210" i="1"/>
  <c r="E198" i="1"/>
  <c r="E187" i="1"/>
  <c r="E152" i="1"/>
  <c r="B152" i="1" s="1"/>
  <c r="E169" i="1"/>
  <c r="E159" i="1"/>
  <c r="E130" i="1"/>
  <c r="B130" i="1" s="1"/>
  <c r="E127" i="1"/>
  <c r="B127" i="1" s="1"/>
  <c r="E107" i="1"/>
  <c r="E181" i="1"/>
  <c r="B181" i="1" s="1"/>
  <c r="B86" i="1"/>
  <c r="B59" i="1"/>
  <c r="B57" i="1"/>
  <c r="E148" i="1"/>
  <c r="E40" i="1"/>
  <c r="B40" i="1" s="1"/>
  <c r="E81" i="1"/>
  <c r="E66" i="1"/>
  <c r="E56" i="1"/>
  <c r="E47" i="1"/>
  <c r="E31" i="1"/>
  <c r="B31" i="1" s="1"/>
  <c r="B12" i="1"/>
  <c r="B166" i="1"/>
  <c r="B29" i="1"/>
  <c r="E15" i="1"/>
  <c r="B15" i="1" s="1"/>
  <c r="E176" i="1"/>
  <c r="B176" i="1" s="1"/>
  <c r="E90" i="1"/>
  <c r="E217" i="1"/>
  <c r="E193" i="1"/>
  <c r="B193" i="1" s="1"/>
  <c r="B178" i="1"/>
  <c r="E216" i="1"/>
  <c r="B216" i="1" s="1"/>
  <c r="E204" i="1"/>
  <c r="B204" i="1" s="1"/>
  <c r="E192" i="1"/>
  <c r="E157" i="1"/>
  <c r="B157" i="1" s="1"/>
  <c r="E175" i="1"/>
  <c r="B175" i="1" s="1"/>
  <c r="E165" i="1"/>
  <c r="B165" i="1" s="1"/>
  <c r="E146" i="1"/>
  <c r="B146" i="1" s="1"/>
  <c r="E139" i="1"/>
  <c r="B139" i="1" s="1"/>
  <c r="B115" i="1"/>
  <c r="B55" i="1"/>
  <c r="B46" i="1"/>
  <c r="B177" i="1"/>
  <c r="E141" i="1"/>
  <c r="B141" i="1" s="1"/>
  <c r="E103" i="1"/>
  <c r="E205" i="1"/>
  <c r="B205" i="1" s="1"/>
  <c r="B140" i="1"/>
  <c r="B138" i="1"/>
  <c r="B214" i="1"/>
  <c r="B202" i="1"/>
  <c r="B191" i="1"/>
  <c r="B155" i="1"/>
  <c r="B173" i="1"/>
  <c r="B163" i="1"/>
  <c r="B134" i="1"/>
  <c r="B110" i="1"/>
  <c r="B35" i="1"/>
  <c r="B73" i="1"/>
  <c r="B13" i="1"/>
  <c r="E168" i="1"/>
  <c r="E128" i="1"/>
  <c r="E158" i="1"/>
  <c r="E69" i="1"/>
  <c r="E49" i="1"/>
  <c r="B18" i="1"/>
  <c r="E184" i="1"/>
  <c r="E149" i="1"/>
  <c r="B149" i="1" s="1"/>
  <c r="E167" i="1"/>
  <c r="B167" i="1" s="1"/>
  <c r="E142" i="1"/>
  <c r="E135" i="1"/>
  <c r="B135" i="1" s="1"/>
  <c r="E112" i="1"/>
  <c r="B112" i="1" s="1"/>
  <c r="E97" i="1"/>
  <c r="B97" i="1" s="1"/>
  <c r="E68" i="1"/>
  <c r="E82" i="1"/>
  <c r="B82" i="1" s="1"/>
  <c r="E67" i="1"/>
  <c r="B67" i="1" s="1"/>
  <c r="E77" i="1"/>
  <c r="B77" i="1" s="1"/>
  <c r="E48" i="1"/>
  <c r="B48" i="1" s="1"/>
  <c r="B45" i="1"/>
  <c r="B159" i="1"/>
  <c r="B71" i="1"/>
  <c r="B144" i="1"/>
  <c r="B58" i="1"/>
  <c r="E143" i="1"/>
  <c r="E113" i="1"/>
  <c r="B113" i="1" s="1"/>
  <c r="E70" i="1"/>
  <c r="B70" i="1" s="1"/>
  <c r="E83" i="1"/>
  <c r="B83" i="1" s="1"/>
  <c r="E33" i="1"/>
  <c r="B33" i="1" s="1"/>
  <c r="B30" i="1"/>
  <c r="B14" i="1"/>
  <c r="E218" i="1"/>
  <c r="B218" i="1" s="1"/>
  <c r="E206" i="1"/>
  <c r="B206" i="1" s="1"/>
  <c r="E194" i="1"/>
  <c r="B194" i="1" s="1"/>
  <c r="E183" i="1"/>
  <c r="B183" i="1" s="1"/>
  <c r="E179" i="1"/>
  <c r="B179" i="1" s="1"/>
  <c r="B148" i="1"/>
  <c r="B90" i="1"/>
  <c r="B103" i="1"/>
  <c r="B81" i="1"/>
  <c r="B66" i="1"/>
  <c r="B56" i="1"/>
  <c r="B47" i="1"/>
  <c r="B44" i="1"/>
  <c r="B28" i="1"/>
  <c r="B192" i="1"/>
  <c r="B22" i="1"/>
  <c r="B215" i="1"/>
  <c r="B203" i="1"/>
  <c r="B156" i="1"/>
  <c r="B164" i="1"/>
  <c r="B145" i="1"/>
  <c r="B111" i="1"/>
  <c r="B93" i="1"/>
  <c r="B74" i="1"/>
  <c r="B63" i="1"/>
  <c r="B37" i="1"/>
  <c r="B26" i="1"/>
  <c r="E8" i="1"/>
  <c r="B36" i="1"/>
  <c r="B11" i="1"/>
  <c r="B34" i="1"/>
  <c r="B117" i="1"/>
  <c r="B17" i="1"/>
  <c r="B108" i="1"/>
  <c r="B98" i="1"/>
  <c r="B76" i="1"/>
  <c r="B52" i="1"/>
  <c r="B41" i="1"/>
  <c r="B39" i="1"/>
  <c r="B72" i="1"/>
  <c r="B169" i="1"/>
  <c r="B189" i="1"/>
  <c r="B174" i="1"/>
  <c r="B162" i="1"/>
  <c r="E199" i="1"/>
  <c r="B199" i="1" s="1"/>
  <c r="E50" i="1"/>
  <c r="B50" i="1" s="1"/>
  <c r="E23" i="1"/>
  <c r="B23" i="1" s="1"/>
  <c r="E125" i="1"/>
  <c r="E170" i="1"/>
  <c r="B170" i="1" s="1"/>
  <c r="E95" i="1"/>
  <c r="B95" i="1" s="1"/>
  <c r="E221" i="1"/>
  <c r="E209" i="1"/>
  <c r="E197" i="1"/>
  <c r="E186" i="1"/>
  <c r="B186" i="1" s="1"/>
  <c r="E124" i="1"/>
  <c r="E211" i="1"/>
  <c r="B211" i="1" s="1"/>
  <c r="E160" i="1"/>
  <c r="B160" i="1" s="1"/>
  <c r="E87" i="1"/>
  <c r="B87" i="1" s="1"/>
  <c r="E220" i="1"/>
  <c r="E208" i="1"/>
  <c r="E196" i="1"/>
  <c r="E185" i="1"/>
  <c r="B185" i="1" s="1"/>
  <c r="E150" i="1"/>
  <c r="E123" i="1"/>
  <c r="E188" i="1"/>
  <c r="B188" i="1" s="1"/>
  <c r="E131" i="1"/>
  <c r="B131" i="1" s="1"/>
  <c r="E100" i="1"/>
  <c r="B100" i="1" s="1"/>
  <c r="E219" i="1"/>
  <c r="B219" i="1" s="1"/>
  <c r="E207" i="1"/>
  <c r="E195" i="1"/>
  <c r="E122" i="1"/>
  <c r="B122" i="1" s="1"/>
  <c r="E105" i="1"/>
  <c r="B105" i="1" s="1"/>
  <c r="E153" i="1"/>
  <c r="B153" i="1" s="1"/>
  <c r="E106" i="1"/>
  <c r="B107" i="1" s="1"/>
  <c r="E60" i="1"/>
  <c r="B60" i="1" s="1"/>
  <c r="E121" i="1"/>
  <c r="E120" i="1"/>
  <c r="E119" i="1"/>
  <c r="B119" i="1" s="1"/>
  <c r="E20" i="1"/>
  <c r="B20" i="1" s="1"/>
  <c r="B91" i="1"/>
  <c r="B112" i="5"/>
  <c r="E50" i="5"/>
  <c r="E81" i="5"/>
  <c r="B38" i="6"/>
  <c r="B51" i="6"/>
  <c r="A29" i="6"/>
  <c r="B52" i="6"/>
  <c r="A52" i="6"/>
  <c r="A51" i="6"/>
  <c r="B40" i="6"/>
  <c r="A50" i="6"/>
  <c r="A49" i="6"/>
  <c r="B36" i="6"/>
  <c r="B43" i="6"/>
  <c r="B39" i="6"/>
  <c r="A48" i="6"/>
  <c r="B49" i="6"/>
  <c r="B48" i="6"/>
  <c r="B47" i="6"/>
  <c r="B62" i="6"/>
  <c r="B78" i="6"/>
  <c r="B65" i="6"/>
  <c r="B42" i="6"/>
  <c r="B32" i="6"/>
  <c r="B35" i="6"/>
  <c r="B45" i="6"/>
  <c r="B34" i="6"/>
  <c r="B41" i="6"/>
  <c r="B46" i="6"/>
  <c r="A46" i="6"/>
  <c r="B63" i="6"/>
  <c r="B75" i="6"/>
  <c r="B68" i="6"/>
  <c r="B67" i="6"/>
  <c r="B71" i="6"/>
  <c r="B53" i="6"/>
  <c r="A45" i="6"/>
  <c r="A31" i="6"/>
  <c r="B37" i="6"/>
  <c r="A30" i="6"/>
  <c r="B33" i="6"/>
  <c r="A38" i="6"/>
  <c r="A35" i="6"/>
  <c r="A32" i="6"/>
  <c r="B44" i="6"/>
  <c r="A37" i="6"/>
  <c r="A41" i="6"/>
  <c r="A34" i="6"/>
  <c r="A40" i="6"/>
  <c r="A39" i="6"/>
  <c r="A42" i="6"/>
  <c r="A33" i="6"/>
  <c r="A43" i="6"/>
  <c r="A47" i="6"/>
  <c r="A36" i="6"/>
  <c r="A44" i="6"/>
  <c r="B69" i="6"/>
  <c r="E36" i="10"/>
  <c r="E50" i="10"/>
  <c r="B55" i="10"/>
  <c r="B54" i="10"/>
  <c r="E18" i="10"/>
  <c r="B18" i="10" s="1"/>
  <c r="E42" i="10"/>
  <c r="E22" i="10"/>
  <c r="E31" i="10"/>
  <c r="E47" i="10"/>
  <c r="E19" i="10"/>
  <c r="E30" i="10"/>
  <c r="E46" i="10"/>
  <c r="E29" i="10"/>
  <c r="B101" i="10"/>
  <c r="E58" i="10"/>
  <c r="B59" i="10" s="1"/>
  <c r="B100" i="10"/>
  <c r="E24" i="10"/>
  <c r="E48" i="10"/>
  <c r="B99" i="10"/>
  <c r="E28" i="10"/>
  <c r="E25" i="10"/>
  <c r="E37" i="10"/>
  <c r="E26" i="10"/>
  <c r="E51" i="10"/>
  <c r="B51" i="10" s="1"/>
  <c r="E27" i="10"/>
  <c r="E39" i="10"/>
  <c r="E56" i="10"/>
  <c r="B95" i="10"/>
  <c r="E38" i="10"/>
  <c r="E32" i="10"/>
  <c r="B96" i="10"/>
  <c r="B97" i="10"/>
  <c r="E45" i="10"/>
  <c r="E21" i="10"/>
  <c r="B98" i="10"/>
  <c r="B102" i="10"/>
  <c r="E44" i="10"/>
  <c r="B44" i="10" s="1"/>
  <c r="E20" i="10"/>
  <c r="F91" i="10"/>
  <c r="E35" i="10"/>
  <c r="B36" i="10" s="1"/>
  <c r="F63" i="10"/>
  <c r="E41" i="10"/>
  <c r="E57" i="10"/>
  <c r="E40" i="10"/>
  <c r="E34" i="10"/>
  <c r="E49" i="10"/>
  <c r="E33" i="10"/>
  <c r="B27" i="5"/>
  <c r="E36" i="5"/>
  <c r="E41" i="5"/>
  <c r="E46" i="5"/>
  <c r="B111" i="5"/>
  <c r="B21" i="5"/>
  <c r="B9" i="5"/>
  <c r="B8" i="5"/>
  <c r="E40" i="5"/>
  <c r="B110" i="5"/>
  <c r="E66" i="5"/>
  <c r="B66" i="5" s="1"/>
  <c r="B98" i="5"/>
  <c r="E37" i="5"/>
  <c r="B16" i="5"/>
  <c r="B19" i="5"/>
  <c r="B11" i="5"/>
  <c r="B6" i="5"/>
  <c r="B100" i="5"/>
  <c r="E71" i="5"/>
  <c r="B20" i="5"/>
  <c r="B25" i="5"/>
  <c r="B96" i="5"/>
  <c r="B14" i="5"/>
  <c r="B10" i="5"/>
  <c r="B22" i="5"/>
  <c r="B12" i="5"/>
  <c r="E49" i="5"/>
  <c r="E80" i="5"/>
  <c r="B81" i="5" s="1"/>
  <c r="B17" i="5"/>
  <c r="B23" i="5"/>
  <c r="B24" i="5"/>
  <c r="B97" i="5"/>
  <c r="B95" i="5"/>
  <c r="E44" i="5"/>
  <c r="E54" i="5"/>
  <c r="B109" i="5"/>
  <c r="B26" i="5"/>
  <c r="B15" i="5"/>
  <c r="B7" i="5"/>
  <c r="B18" i="5"/>
  <c r="B99" i="5"/>
  <c r="E35" i="5"/>
  <c r="E67" i="5"/>
  <c r="E57" i="5"/>
  <c r="B57" i="5" s="1"/>
  <c r="E39" i="5"/>
  <c r="E53" i="5"/>
  <c r="E58" i="5"/>
  <c r="E45" i="5"/>
  <c r="E52" i="5"/>
  <c r="E38" i="5"/>
  <c r="E51" i="5"/>
  <c r="B51" i="5" s="1"/>
  <c r="E42" i="5"/>
  <c r="B42" i="5" s="1"/>
  <c r="E47" i="5"/>
  <c r="B47" i="5" s="1"/>
  <c r="E82" i="5"/>
  <c r="B82" i="5" s="1"/>
  <c r="E75" i="5"/>
  <c r="E77" i="5"/>
  <c r="E78" i="5"/>
  <c r="E86" i="5"/>
  <c r="E70" i="5"/>
  <c r="E69" i="5"/>
  <c r="B69" i="5" s="1"/>
  <c r="E74" i="5"/>
  <c r="E85" i="5"/>
  <c r="E72" i="5"/>
  <c r="B72" i="5" s="1"/>
  <c r="E76" i="5"/>
  <c r="E79" i="5"/>
  <c r="E73" i="5"/>
  <c r="E84" i="5"/>
  <c r="B84" i="5" s="1"/>
  <c r="A95" i="5"/>
  <c r="A26" i="5"/>
  <c r="A12" i="5"/>
  <c r="A6" i="5"/>
  <c r="A7" i="5"/>
  <c r="A11" i="5"/>
  <c r="A9" i="5"/>
  <c r="A17" i="5"/>
  <c r="A23" i="5"/>
  <c r="A24" i="5"/>
  <c r="A20" i="5"/>
  <c r="A16" i="5"/>
  <c r="A25" i="5"/>
  <c r="A14" i="5"/>
  <c r="A19" i="5"/>
  <c r="A13" i="5"/>
  <c r="A27" i="5"/>
  <c r="A15" i="5"/>
  <c r="A22" i="5"/>
  <c r="A10" i="5"/>
  <c r="A5" i="5"/>
  <c r="A21" i="5"/>
  <c r="A8" i="5"/>
  <c r="A18" i="5"/>
  <c r="A94" i="5"/>
  <c r="A97" i="5"/>
  <c r="A99" i="5"/>
  <c r="A100" i="5"/>
  <c r="A98" i="5"/>
  <c r="A96" i="5"/>
  <c r="E24" i="9"/>
  <c r="E27" i="9"/>
  <c r="E32" i="9"/>
  <c r="E31" i="9"/>
  <c r="E19" i="9"/>
  <c r="E29" i="9"/>
  <c r="B29" i="9" s="1"/>
  <c r="E23" i="9"/>
  <c r="B24" i="9" s="1"/>
  <c r="B32" i="9"/>
  <c r="B28" i="9"/>
  <c r="E17" i="9"/>
  <c r="A34" i="9" s="1"/>
  <c r="E33" i="9"/>
  <c r="A33" i="9" s="1"/>
  <c r="E30" i="9"/>
  <c r="E18" i="9"/>
  <c r="B25" i="9"/>
  <c r="B21" i="9"/>
  <c r="B20" i="9"/>
  <c r="B31" i="9"/>
  <c r="B26" i="9"/>
  <c r="B18" i="9"/>
  <c r="F14" i="9"/>
  <c r="B27" i="9"/>
  <c r="B19" i="9"/>
  <c r="B73" i="6"/>
  <c r="B70" i="6"/>
  <c r="B77" i="6"/>
  <c r="B72" i="6"/>
  <c r="B74" i="6"/>
  <c r="B76" i="6"/>
  <c r="B64" i="6"/>
  <c r="B66" i="6"/>
  <c r="B61" i="6"/>
  <c r="A22" i="9"/>
  <c r="A30" i="9"/>
  <c r="E11" i="4"/>
  <c r="E7" i="4"/>
  <c r="A90" i="4" s="1"/>
  <c r="E81" i="4"/>
  <c r="E19" i="4"/>
  <c r="A127" i="4"/>
  <c r="A165" i="4"/>
  <c r="A89" i="4"/>
  <c r="A118" i="4"/>
  <c r="A139" i="4"/>
  <c r="A135" i="4"/>
  <c r="A131" i="4"/>
  <c r="A103" i="4"/>
  <c r="A66" i="4"/>
  <c r="A52" i="4"/>
  <c r="A69" i="4"/>
  <c r="A75" i="4"/>
  <c r="A51" i="4"/>
  <c r="A43" i="4"/>
  <c r="A26" i="4"/>
  <c r="A41" i="4"/>
  <c r="A15" i="4"/>
  <c r="A11" i="4"/>
  <c r="A124" i="4"/>
  <c r="A152" i="4"/>
  <c r="A129" i="4"/>
  <c r="A114" i="4"/>
  <c r="A94" i="4"/>
  <c r="A85" i="4"/>
  <c r="A63" i="4"/>
  <c r="A71" i="4"/>
  <c r="A88" i="4"/>
  <c r="A59" i="4"/>
  <c r="A48" i="4"/>
  <c r="A36" i="4"/>
  <c r="A25" i="4"/>
  <c r="A17" i="4"/>
  <c r="A62" i="4"/>
  <c r="A121" i="4"/>
  <c r="A156" i="4"/>
  <c r="A117" i="4"/>
  <c r="A109" i="4"/>
  <c r="A87" i="4"/>
  <c r="A163" i="4"/>
  <c r="A159" i="4"/>
  <c r="A119" i="4"/>
  <c r="A106" i="4"/>
  <c r="A137" i="4"/>
  <c r="A133" i="4"/>
  <c r="A111" i="4"/>
  <c r="A82" i="4"/>
  <c r="A40" i="4"/>
  <c r="A65" i="4"/>
  <c r="A44" i="4"/>
  <c r="A80" i="4"/>
  <c r="A46" i="4"/>
  <c r="A67" i="4"/>
  <c r="A37" i="4"/>
  <c r="A32" i="4"/>
  <c r="A13" i="4"/>
  <c r="A9" i="4"/>
  <c r="A161" i="4"/>
  <c r="A110" i="4"/>
  <c r="A150" i="4"/>
  <c r="A134" i="4"/>
  <c r="A86" i="4"/>
  <c r="A122" i="4"/>
  <c r="A158" i="4"/>
  <c r="A154" i="4"/>
  <c r="A149" i="4"/>
  <c r="A144" i="4"/>
  <c r="A132" i="4"/>
  <c r="A115" i="4"/>
  <c r="A96" i="4"/>
  <c r="A99" i="4"/>
  <c r="A83" i="4"/>
  <c r="A57" i="4"/>
  <c r="A56" i="4"/>
  <c r="A34" i="4"/>
  <c r="A84" i="4"/>
  <c r="A61" i="4"/>
  <c r="A50" i="4"/>
  <c r="A33" i="4"/>
  <c r="A39" i="4"/>
  <c r="A31" i="4"/>
  <c r="A45" i="4"/>
  <c r="A27" i="4"/>
  <c r="A24" i="4"/>
  <c r="A20" i="4"/>
  <c r="A35" i="4"/>
  <c r="A12" i="4"/>
  <c r="A8" i="4"/>
  <c r="A19" i="4"/>
  <c r="A97" i="4"/>
  <c r="E68" i="8"/>
  <c r="E84" i="8"/>
  <c r="E17" i="7"/>
  <c r="E31" i="8"/>
  <c r="E73" i="8"/>
  <c r="E39" i="8"/>
  <c r="E89" i="8"/>
  <c r="E83" i="8"/>
  <c r="E43" i="8"/>
  <c r="E53" i="8"/>
  <c r="E78" i="8"/>
  <c r="E75" i="8"/>
  <c r="E95" i="8"/>
  <c r="E107" i="8"/>
  <c r="E40" i="8"/>
  <c r="E21" i="8"/>
  <c r="E36" i="8"/>
  <c r="E44" i="8"/>
  <c r="E91" i="8"/>
  <c r="E115" i="8"/>
  <c r="E100" i="8"/>
  <c r="E80" i="8"/>
  <c r="E28" i="8"/>
  <c r="E108" i="8"/>
  <c r="E52" i="8"/>
  <c r="E109" i="8"/>
  <c r="E93" i="8"/>
  <c r="E103" i="8"/>
  <c r="E64" i="8"/>
  <c r="E32" i="8"/>
  <c r="E13" i="8"/>
  <c r="E14" i="8"/>
  <c r="E116" i="8"/>
  <c r="E104" i="8"/>
  <c r="E55" i="8"/>
  <c r="E85" i="8"/>
  <c r="E111" i="8"/>
  <c r="E117" i="8"/>
  <c r="E105" i="8"/>
  <c r="E66" i="8"/>
  <c r="E41" i="8"/>
  <c r="E62" i="8"/>
  <c r="E27" i="8"/>
  <c r="E74" i="8"/>
  <c r="E60" i="8"/>
  <c r="E86" i="8"/>
  <c r="E112" i="8"/>
  <c r="E94" i="8"/>
  <c r="E106" i="8"/>
  <c r="E67" i="8"/>
  <c r="E22" i="8"/>
  <c r="E92" i="8"/>
  <c r="E102" i="8"/>
  <c r="E29" i="8"/>
  <c r="E7" i="8"/>
  <c r="E48" i="8"/>
  <c r="E50" i="8"/>
  <c r="E114" i="8"/>
  <c r="E97" i="8"/>
  <c r="E77" i="8"/>
  <c r="E46" i="8"/>
  <c r="E15" i="8"/>
  <c r="E26" i="8"/>
  <c r="E59" i="8"/>
  <c r="E16" i="8"/>
  <c r="E96" i="8"/>
  <c r="E45" i="8"/>
  <c r="E24" i="8"/>
  <c r="E12" i="8"/>
  <c r="E25" i="8"/>
  <c r="E42" i="8"/>
  <c r="E63" i="8"/>
  <c r="E58" i="8"/>
  <c r="E82" i="8"/>
  <c r="E19" i="8"/>
  <c r="E33" i="8"/>
  <c r="E71" i="8"/>
  <c r="E10" i="8"/>
  <c r="E90" i="8"/>
  <c r="E54" i="8"/>
  <c r="E110" i="8"/>
  <c r="E65" i="8"/>
  <c r="E9" i="8"/>
  <c r="E56" i="8"/>
  <c r="E101" i="8"/>
  <c r="E81" i="8"/>
  <c r="E17" i="8"/>
  <c r="E35" i="8"/>
  <c r="E87" i="8"/>
  <c r="E70" i="8"/>
  <c r="E23" i="8"/>
  <c r="E34" i="7"/>
  <c r="E49" i="7"/>
  <c r="E6" i="7"/>
  <c r="E24" i="7"/>
  <c r="A75" i="10"/>
  <c r="A67" i="10"/>
  <c r="A80" i="10"/>
  <c r="A83" i="10"/>
  <c r="A71" i="10"/>
  <c r="A70" i="10"/>
  <c r="A82" i="10"/>
  <c r="A77" i="10"/>
  <c r="A84" i="10"/>
  <c r="A73" i="10"/>
  <c r="A86" i="10"/>
  <c r="A78" i="10"/>
  <c r="A79" i="10"/>
  <c r="A76" i="10"/>
  <c r="A68" i="10"/>
  <c r="A72" i="10"/>
  <c r="A74" i="10"/>
  <c r="A85" i="10"/>
  <c r="A69" i="10"/>
  <c r="A81" i="10"/>
  <c r="A45" i="9"/>
  <c r="A47" i="9"/>
  <c r="A46" i="9"/>
  <c r="A50" i="9"/>
  <c r="A49" i="9"/>
  <c r="A48" i="9"/>
  <c r="A44" i="9"/>
  <c r="A43" i="9"/>
  <c r="E8" i="8"/>
  <c r="E18" i="8"/>
  <c r="E6" i="8"/>
  <c r="E38" i="8"/>
  <c r="E37" i="8"/>
  <c r="E22" i="7"/>
  <c r="E14" i="7"/>
  <c r="E8" i="7"/>
  <c r="E36" i="7"/>
  <c r="E10" i="7"/>
  <c r="E21" i="7"/>
  <c r="E9" i="7"/>
  <c r="E7" i="7"/>
  <c r="E25" i="7"/>
  <c r="E52" i="7"/>
  <c r="E20" i="7"/>
  <c r="E30" i="7"/>
  <c r="E29" i="7"/>
  <c r="E27" i="7"/>
  <c r="E11" i="7"/>
  <c r="E23" i="7"/>
  <c r="E15" i="7"/>
  <c r="E26" i="7"/>
  <c r="E16" i="7"/>
  <c r="E18" i="7"/>
  <c r="E19" i="7"/>
  <c r="E31" i="7"/>
  <c r="E13" i="7"/>
  <c r="E55" i="7"/>
  <c r="E33" i="7"/>
  <c r="E62" i="7"/>
  <c r="E58" i="7"/>
  <c r="E64" i="7"/>
  <c r="E48" i="7"/>
  <c r="E63" i="7"/>
  <c r="E47" i="7"/>
  <c r="E57" i="7"/>
  <c r="E59" i="7"/>
  <c r="E46" i="7"/>
  <c r="E65" i="7"/>
  <c r="E53" i="7"/>
  <c r="E56" i="7"/>
  <c r="E39" i="7"/>
  <c r="E50" i="7"/>
  <c r="E60" i="7"/>
  <c r="E40" i="7"/>
  <c r="E44" i="7"/>
  <c r="E68" i="7"/>
  <c r="E45" i="7"/>
  <c r="E12" i="7"/>
  <c r="E67" i="7"/>
  <c r="E38" i="7"/>
  <c r="E66" i="7"/>
  <c r="E54" i="7"/>
  <c r="E51" i="7"/>
  <c r="E43" i="7"/>
  <c r="E35" i="7"/>
  <c r="E37" i="7"/>
  <c r="E42" i="7"/>
  <c r="E41" i="7"/>
  <c r="A28" i="5"/>
  <c r="B28" i="5"/>
  <c r="I28" i="5"/>
  <c r="K28" i="5"/>
  <c r="M28" i="5"/>
  <c r="O28" i="5"/>
  <c r="I222" i="1"/>
  <c r="K222" i="1"/>
  <c r="M222" i="1"/>
  <c r="O222" i="1"/>
  <c r="A69" i="7"/>
  <c r="G69" i="7"/>
  <c r="I69" i="7"/>
  <c r="K69" i="7"/>
  <c r="M69" i="7"/>
  <c r="O69" i="7"/>
  <c r="B92" i="6"/>
  <c r="B103" i="10"/>
  <c r="B59" i="5"/>
  <c r="B36" i="9"/>
  <c r="B22" i="6"/>
  <c r="B51" i="9"/>
  <c r="L2" i="5"/>
  <c r="L14" i="9" s="1"/>
  <c r="L40" i="9" s="1"/>
  <c r="L55" i="9" s="1"/>
  <c r="I6" i="10"/>
  <c r="K6" i="10"/>
  <c r="M6" i="10"/>
  <c r="O6" i="10"/>
  <c r="Q6" i="10"/>
  <c r="I7" i="10"/>
  <c r="K7" i="10"/>
  <c r="M7" i="10"/>
  <c r="O7" i="10"/>
  <c r="Q7" i="10"/>
  <c r="I8" i="10"/>
  <c r="K8" i="10"/>
  <c r="M8" i="10"/>
  <c r="O8" i="10"/>
  <c r="Q8" i="10"/>
  <c r="I9" i="10"/>
  <c r="K9" i="10"/>
  <c r="M9" i="10"/>
  <c r="O9" i="10"/>
  <c r="Q9" i="10"/>
  <c r="I103" i="10"/>
  <c r="K103" i="10"/>
  <c r="M103" i="10"/>
  <c r="O103" i="10"/>
  <c r="Q103" i="10"/>
  <c r="I6" i="9"/>
  <c r="K6" i="9"/>
  <c r="M6" i="9"/>
  <c r="O6" i="9"/>
  <c r="I7" i="9"/>
  <c r="K7" i="9"/>
  <c r="M7" i="9"/>
  <c r="O7" i="9"/>
  <c r="I8" i="9"/>
  <c r="K8" i="9"/>
  <c r="M8" i="9"/>
  <c r="O8" i="9"/>
  <c r="I9" i="9"/>
  <c r="K9" i="9"/>
  <c r="M9" i="9"/>
  <c r="O9" i="9"/>
  <c r="I10" i="9"/>
  <c r="K10" i="9"/>
  <c r="M10" i="9"/>
  <c r="O10" i="9"/>
  <c r="H14" i="9"/>
  <c r="H40" i="9" s="1"/>
  <c r="H55" i="9" s="1"/>
  <c r="I36" i="9"/>
  <c r="K36" i="9"/>
  <c r="M36" i="9"/>
  <c r="O36" i="9"/>
  <c r="A51" i="9"/>
  <c r="I51" i="9"/>
  <c r="K51" i="9"/>
  <c r="M51" i="9"/>
  <c r="O51" i="9"/>
  <c r="A67" i="9"/>
  <c r="B67" i="9"/>
  <c r="L3" i="8"/>
  <c r="P3" i="8"/>
  <c r="O1" i="7"/>
  <c r="Q1" i="8" s="1"/>
  <c r="F3" i="7"/>
  <c r="H3" i="7"/>
  <c r="J3" i="7"/>
  <c r="L3" i="7"/>
  <c r="N3" i="7"/>
  <c r="P3" i="7"/>
  <c r="H3" i="6"/>
  <c r="H57" i="6" s="1"/>
  <c r="J3" i="6"/>
  <c r="J13" i="10" s="1"/>
  <c r="J63" i="10" s="1"/>
  <c r="J91" i="10" s="1"/>
  <c r="N3" i="6"/>
  <c r="N3" i="10" s="1"/>
  <c r="K22" i="6"/>
  <c r="M22" i="6"/>
  <c r="O22" i="6"/>
  <c r="Q22" i="6"/>
  <c r="K53" i="6"/>
  <c r="M53" i="6"/>
  <c r="O53" i="6"/>
  <c r="Q53" i="6"/>
  <c r="A92" i="6"/>
  <c r="I92" i="6"/>
  <c r="K92" i="6"/>
  <c r="M92" i="6"/>
  <c r="O92" i="6"/>
  <c r="Q92" i="6"/>
  <c r="B102" i="6"/>
  <c r="I102" i="6"/>
  <c r="K102" i="6"/>
  <c r="M102" i="6"/>
  <c r="O102" i="6"/>
  <c r="Q102" i="6"/>
  <c r="M1" i="5"/>
  <c r="M12" i="9" s="1"/>
  <c r="J2" i="5"/>
  <c r="J14" i="9" s="1"/>
  <c r="J40" i="9" s="1"/>
  <c r="J55" i="9" s="1"/>
  <c r="N2" i="5"/>
  <c r="N14" i="9" s="1"/>
  <c r="N40" i="9" s="1"/>
  <c r="N55" i="9" s="1"/>
  <c r="H32" i="5"/>
  <c r="H63" i="5" s="1"/>
  <c r="H91" i="5" s="1"/>
  <c r="H105" i="5" s="1"/>
  <c r="I59" i="5"/>
  <c r="K59" i="5"/>
  <c r="M59" i="5"/>
  <c r="O59" i="5"/>
  <c r="Q1" i="4"/>
  <c r="F3" i="4"/>
  <c r="F3" i="8" s="1"/>
  <c r="H3" i="4"/>
  <c r="H3" i="8" s="1"/>
  <c r="N3" i="4"/>
  <c r="L3" i="6" s="1"/>
  <c r="R3" i="4"/>
  <c r="P3" i="6" s="1"/>
  <c r="G168" i="4"/>
  <c r="I168" i="4"/>
  <c r="K168" i="4"/>
  <c r="M168" i="4"/>
  <c r="O168" i="4"/>
  <c r="Q168" i="4"/>
  <c r="S168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A102" i="6"/>
  <c r="A103" i="10"/>
  <c r="A22" i="6"/>
  <c r="B22" i="10" l="1"/>
  <c r="A98" i="8"/>
  <c r="B180" i="1"/>
  <c r="B69" i="1"/>
  <c r="B32" i="1"/>
  <c r="B16" i="1"/>
  <c r="B150" i="1"/>
  <c r="B158" i="1"/>
  <c r="B128" i="1"/>
  <c r="B78" i="1"/>
  <c r="B168" i="1"/>
  <c r="B217" i="1"/>
  <c r="B125" i="1"/>
  <c r="B195" i="1"/>
  <c r="B142" i="1"/>
  <c r="B147" i="1"/>
  <c r="B104" i="1"/>
  <c r="B207" i="1"/>
  <c r="B182" i="1"/>
  <c r="B208" i="1"/>
  <c r="B184" i="1"/>
  <c r="B220" i="1"/>
  <c r="B49" i="1"/>
  <c r="B124" i="1"/>
  <c r="B68" i="1"/>
  <c r="B96" i="1"/>
  <c r="B171" i="1"/>
  <c r="B136" i="1"/>
  <c r="B84" i="1"/>
  <c r="B143" i="1"/>
  <c r="B129" i="1"/>
  <c r="B212" i="1"/>
  <c r="A6" i="1"/>
  <c r="B114" i="1"/>
  <c r="B21" i="1"/>
  <c r="B24" i="1"/>
  <c r="B88" i="1"/>
  <c r="B132" i="1"/>
  <c r="B120" i="1"/>
  <c r="B197" i="1"/>
  <c r="B198" i="1"/>
  <c r="B151" i="1"/>
  <c r="B161" i="1"/>
  <c r="B121" i="1"/>
  <c r="B123" i="1"/>
  <c r="B209" i="1"/>
  <c r="B210" i="1"/>
  <c r="B51" i="1"/>
  <c r="B200" i="1"/>
  <c r="B221" i="1"/>
  <c r="B126" i="1"/>
  <c r="B106" i="1"/>
  <c r="B187" i="1"/>
  <c r="B101" i="1"/>
  <c r="B196" i="1"/>
  <c r="B154" i="1"/>
  <c r="B61" i="1"/>
  <c r="B67" i="5"/>
  <c r="B46" i="5"/>
  <c r="B52" i="10"/>
  <c r="B35" i="10"/>
  <c r="B32" i="10"/>
  <c r="B20" i="10"/>
  <c r="B57" i="10"/>
  <c r="B31" i="10"/>
  <c r="A16" i="10"/>
  <c r="B48" i="10"/>
  <c r="B27" i="10"/>
  <c r="A54" i="10"/>
  <c r="B19" i="10"/>
  <c r="B34" i="10"/>
  <c r="B47" i="10"/>
  <c r="A55" i="10"/>
  <c r="B30" i="10"/>
  <c r="B25" i="10"/>
  <c r="B38" i="10"/>
  <c r="B46" i="10"/>
  <c r="B28" i="10"/>
  <c r="B29" i="10"/>
  <c r="A53" i="10"/>
  <c r="B24" i="10"/>
  <c r="B43" i="10"/>
  <c r="A52" i="10"/>
  <c r="B49" i="10"/>
  <c r="A43" i="10"/>
  <c r="B41" i="10"/>
  <c r="B21" i="10"/>
  <c r="B39" i="10"/>
  <c r="B56" i="10"/>
  <c r="E6" i="10"/>
  <c r="B6" i="10" s="1"/>
  <c r="B26" i="10"/>
  <c r="B40" i="10"/>
  <c r="E7" i="10"/>
  <c r="B7" i="10" s="1"/>
  <c r="E9" i="10"/>
  <c r="B9" i="10" s="1"/>
  <c r="B33" i="10"/>
  <c r="E8" i="10"/>
  <c r="A8" i="10" s="1"/>
  <c r="B42" i="10"/>
  <c r="B58" i="10"/>
  <c r="B50" i="10"/>
  <c r="B45" i="10"/>
  <c r="B37" i="10"/>
  <c r="B23" i="10"/>
  <c r="A36" i="5"/>
  <c r="B39" i="5"/>
  <c r="B41" i="5"/>
  <c r="B48" i="5"/>
  <c r="B36" i="5"/>
  <c r="B53" i="5"/>
  <c r="B78" i="5"/>
  <c r="B58" i="5"/>
  <c r="B70" i="5"/>
  <c r="B38" i="5"/>
  <c r="A56" i="5"/>
  <c r="B76" i="5"/>
  <c r="A55" i="5"/>
  <c r="B52" i="5"/>
  <c r="B79" i="5"/>
  <c r="B85" i="5"/>
  <c r="B74" i="5"/>
  <c r="A43" i="5"/>
  <c r="A48" i="5"/>
  <c r="B50" i="5"/>
  <c r="B43" i="5"/>
  <c r="B45" i="5"/>
  <c r="B86" i="5"/>
  <c r="B80" i="5"/>
  <c r="B71" i="5"/>
  <c r="B77" i="5"/>
  <c r="B40" i="5"/>
  <c r="B83" i="5"/>
  <c r="B73" i="5"/>
  <c r="B75" i="5"/>
  <c r="B68" i="5"/>
  <c r="B49" i="5"/>
  <c r="B37" i="5"/>
  <c r="B35" i="5"/>
  <c r="B54" i="5"/>
  <c r="B44" i="5"/>
  <c r="A67" i="5"/>
  <c r="A78" i="5"/>
  <c r="A72" i="5"/>
  <c r="A83" i="5"/>
  <c r="A69" i="5"/>
  <c r="A85" i="5"/>
  <c r="A66" i="5"/>
  <c r="A70" i="5"/>
  <c r="A76" i="5"/>
  <c r="A71" i="5"/>
  <c r="A73" i="5"/>
  <c r="A80" i="5"/>
  <c r="A74" i="5"/>
  <c r="A81" i="5"/>
  <c r="A86" i="5"/>
  <c r="A68" i="5"/>
  <c r="A77" i="5"/>
  <c r="A82" i="5"/>
  <c r="A79" i="5"/>
  <c r="A75" i="5"/>
  <c r="A84" i="5"/>
  <c r="A45" i="5"/>
  <c r="A35" i="5"/>
  <c r="A49" i="5"/>
  <c r="A47" i="5"/>
  <c r="A40" i="5"/>
  <c r="A57" i="5"/>
  <c r="A41" i="5"/>
  <c r="A53" i="5"/>
  <c r="A52" i="5"/>
  <c r="A37" i="5"/>
  <c r="A19" i="9"/>
  <c r="B30" i="9"/>
  <c r="E10" i="9"/>
  <c r="A10" i="9" s="1"/>
  <c r="B33" i="9"/>
  <c r="A18" i="9"/>
  <c r="A24" i="9"/>
  <c r="E9" i="9"/>
  <c r="A9" i="9" s="1"/>
  <c r="E6" i="9"/>
  <c r="A6" i="9" s="1"/>
  <c r="A26" i="9"/>
  <c r="A21" i="9"/>
  <c r="B23" i="9"/>
  <c r="A31" i="9"/>
  <c r="A23" i="9"/>
  <c r="A28" i="9"/>
  <c r="A27" i="9"/>
  <c r="A20" i="9"/>
  <c r="E7" i="9"/>
  <c r="A7" i="9" s="1"/>
  <c r="A29" i="9"/>
  <c r="A25" i="9"/>
  <c r="E8" i="9"/>
  <c r="B8" i="9" s="1"/>
  <c r="A17" i="9"/>
  <c r="A32" i="9"/>
  <c r="A39" i="5"/>
  <c r="A58" i="5"/>
  <c r="A50" i="5"/>
  <c r="A54" i="5"/>
  <c r="A38" i="5"/>
  <c r="A42" i="5"/>
  <c r="A51" i="5"/>
  <c r="A46" i="5"/>
  <c r="A44" i="5"/>
  <c r="A6" i="8"/>
  <c r="A35" i="8"/>
  <c r="A33" i="8"/>
  <c r="A63" i="8"/>
  <c r="A24" i="8"/>
  <c r="A59" i="8"/>
  <c r="A77" i="8"/>
  <c r="A48" i="8"/>
  <c r="A92" i="8"/>
  <c r="A94" i="8"/>
  <c r="A74" i="8"/>
  <c r="A66" i="8"/>
  <c r="A85" i="8"/>
  <c r="A14" i="8"/>
  <c r="A103" i="8"/>
  <c r="A108" i="8"/>
  <c r="A115" i="8"/>
  <c r="A21" i="8"/>
  <c r="A75" i="8"/>
  <c r="A83" i="8"/>
  <c r="A31" i="8"/>
  <c r="A34" i="8"/>
  <c r="A30" i="8"/>
  <c r="A9" i="8"/>
  <c r="A42" i="8"/>
  <c r="A97" i="8"/>
  <c r="A7" i="8"/>
  <c r="A27" i="8"/>
  <c r="A105" i="8"/>
  <c r="A55" i="8"/>
  <c r="A13" i="8"/>
  <c r="A93" i="8"/>
  <c r="A28" i="8"/>
  <c r="A91" i="8"/>
  <c r="A40" i="8"/>
  <c r="A78" i="8"/>
  <c r="A89" i="8"/>
  <c r="A79" i="8"/>
  <c r="A11" i="8"/>
  <c r="A5" i="8"/>
  <c r="A56" i="8"/>
  <c r="A17" i="8"/>
  <c r="A90" i="8"/>
  <c r="A45" i="8"/>
  <c r="A22" i="8"/>
  <c r="A37" i="8"/>
  <c r="A8" i="8"/>
  <c r="A70" i="8"/>
  <c r="A81" i="8"/>
  <c r="A65" i="8"/>
  <c r="A10" i="8"/>
  <c r="A82" i="8"/>
  <c r="A25" i="8"/>
  <c r="A96" i="8"/>
  <c r="A15" i="8"/>
  <c r="A114" i="8"/>
  <c r="A29" i="8"/>
  <c r="A67" i="8"/>
  <c r="A86" i="8"/>
  <c r="A62" i="8"/>
  <c r="A117" i="8"/>
  <c r="A104" i="8"/>
  <c r="A32" i="8"/>
  <c r="A109" i="8"/>
  <c r="A80" i="8"/>
  <c r="A44" i="8"/>
  <c r="A107" i="8"/>
  <c r="A53" i="8"/>
  <c r="A39" i="8"/>
  <c r="A84" i="8"/>
  <c r="A99" i="8"/>
  <c r="A54" i="8"/>
  <c r="A18" i="8"/>
  <c r="A20" i="8"/>
  <c r="A72" i="8"/>
  <c r="A88" i="8"/>
  <c r="A57" i="8"/>
  <c r="A113" i="8"/>
  <c r="A76" i="8"/>
  <c r="A49" i="8"/>
  <c r="A69" i="8"/>
  <c r="A23" i="8"/>
  <c r="A19" i="8"/>
  <c r="A26" i="8"/>
  <c r="A112" i="8"/>
  <c r="A38" i="8"/>
  <c r="A87" i="8"/>
  <c r="A101" i="8"/>
  <c r="A110" i="8"/>
  <c r="A71" i="8"/>
  <c r="A58" i="8"/>
  <c r="A12" i="8"/>
  <c r="A16" i="8"/>
  <c r="A46" i="8"/>
  <c r="A50" i="8"/>
  <c r="A102" i="8"/>
  <c r="A106" i="8"/>
  <c r="A60" i="8"/>
  <c r="A41" i="8"/>
  <c r="A111" i="8"/>
  <c r="A116" i="8"/>
  <c r="A64" i="8"/>
  <c r="A52" i="8"/>
  <c r="A100" i="8"/>
  <c r="A36" i="8"/>
  <c r="A95" i="8"/>
  <c r="A43" i="8"/>
  <c r="A73" i="8"/>
  <c r="A68" i="8"/>
  <c r="A51" i="8"/>
  <c r="A61" i="8"/>
  <c r="A47" i="8"/>
  <c r="A53" i="4"/>
  <c r="A101" i="4"/>
  <c r="A136" i="4"/>
  <c r="A107" i="4"/>
  <c r="A162" i="4"/>
  <c r="A128" i="4"/>
  <c r="A160" i="4"/>
  <c r="A81" i="4"/>
  <c r="A16" i="4"/>
  <c r="A38" i="4"/>
  <c r="A73" i="4"/>
  <c r="A70" i="4"/>
  <c r="A92" i="4"/>
  <c r="A113" i="4"/>
  <c r="A141" i="4"/>
  <c r="A151" i="4"/>
  <c r="A167" i="4"/>
  <c r="A105" i="4"/>
  <c r="A164" i="4"/>
  <c r="A10" i="4"/>
  <c r="A28" i="4"/>
  <c r="A42" i="4"/>
  <c r="A74" i="4"/>
  <c r="A98" i="4"/>
  <c r="A102" i="4"/>
  <c r="A142" i="4"/>
  <c r="A79" i="4"/>
  <c r="A22" i="4"/>
  <c r="A30" i="4"/>
  <c r="A60" i="4"/>
  <c r="A72" i="4"/>
  <c r="A93" i="4"/>
  <c r="A116" i="4"/>
  <c r="A143" i="4"/>
  <c r="A153" i="4"/>
  <c r="A125" i="4"/>
  <c r="A91" i="4"/>
  <c r="A112" i="4"/>
  <c r="A140" i="4"/>
  <c r="A108" i="4"/>
  <c r="A166" i="4"/>
  <c r="A104" i="4"/>
  <c r="A120" i="4"/>
  <c r="A77" i="4"/>
  <c r="A21" i="4"/>
  <c r="A55" i="4"/>
  <c r="A64" i="4"/>
  <c r="A76" i="4"/>
  <c r="A100" i="4"/>
  <c r="A145" i="4"/>
  <c r="A146" i="4"/>
  <c r="A155" i="4"/>
  <c r="A123" i="4"/>
  <c r="A138" i="4"/>
  <c r="A126" i="4"/>
  <c r="A14" i="4"/>
  <c r="A29" i="4"/>
  <c r="A47" i="4"/>
  <c r="A68" i="4"/>
  <c r="A54" i="4"/>
  <c r="A130" i="4"/>
  <c r="A147" i="4"/>
  <c r="A7" i="4"/>
  <c r="A23" i="4"/>
  <c r="A49" i="4"/>
  <c r="A58" i="4"/>
  <c r="A18" i="4"/>
  <c r="A95" i="4"/>
  <c r="A78" i="4"/>
  <c r="A148" i="4"/>
  <c r="A157" i="4"/>
  <c r="A112" i="1"/>
  <c r="A197" i="1"/>
  <c r="A157" i="1"/>
  <c r="A192" i="1"/>
  <c r="A172" i="1"/>
  <c r="A189" i="1"/>
  <c r="A216" i="1"/>
  <c r="A177" i="1"/>
  <c r="A176" i="1"/>
  <c r="A214" i="1"/>
  <c r="A162" i="1"/>
  <c r="A90" i="1"/>
  <c r="A111" i="1"/>
  <c r="A98" i="1"/>
  <c r="A100" i="1"/>
  <c r="A94" i="1"/>
  <c r="A99" i="1"/>
  <c r="A79" i="1"/>
  <c r="A87" i="1"/>
  <c r="A85" i="1"/>
  <c r="A92" i="1"/>
  <c r="A66" i="1"/>
  <c r="A61" i="1"/>
  <c r="A59" i="1"/>
  <c r="A55" i="1"/>
  <c r="A38" i="1"/>
  <c r="A29" i="1"/>
  <c r="A53" i="1"/>
  <c r="A25" i="1"/>
  <c r="A45" i="1"/>
  <c r="A27" i="1"/>
  <c r="A15" i="1"/>
  <c r="A10" i="1"/>
  <c r="A153" i="1"/>
  <c r="A164" i="1"/>
  <c r="A136" i="1"/>
  <c r="A199" i="1"/>
  <c r="A154" i="1"/>
  <c r="A28" i="1"/>
  <c r="A9" i="1"/>
  <c r="A212" i="1"/>
  <c r="A201" i="1"/>
  <c r="A188" i="1"/>
  <c r="A108" i="1"/>
  <c r="A159" i="1"/>
  <c r="A130" i="1"/>
  <c r="A113" i="1"/>
  <c r="A91" i="1"/>
  <c r="A64" i="1"/>
  <c r="A49" i="1"/>
  <c r="A120" i="1"/>
  <c r="A119" i="1"/>
  <c r="A124" i="1"/>
  <c r="A8" i="1"/>
  <c r="A196" i="1"/>
  <c r="A219" i="1"/>
  <c r="A184" i="1"/>
  <c r="A207" i="1"/>
  <c r="A93" i="1"/>
  <c r="A181" i="1"/>
  <c r="A97" i="1"/>
  <c r="A89" i="1"/>
  <c r="A86" i="1"/>
  <c r="A65" i="1"/>
  <c r="A74" i="1"/>
  <c r="A58" i="1"/>
  <c r="A63" i="1"/>
  <c r="A48" i="1"/>
  <c r="A46" i="1"/>
  <c r="A23" i="1"/>
  <c r="A50" i="1"/>
  <c r="A52" i="1"/>
  <c r="A17" i="1"/>
  <c r="A19" i="1"/>
  <c r="A217" i="1"/>
  <c r="A175" i="1"/>
  <c r="A160" i="1"/>
  <c r="A220" i="1"/>
  <c r="A194" i="1"/>
  <c r="A179" i="1"/>
  <c r="A22" i="1"/>
  <c r="A11" i="1"/>
  <c r="A210" i="1"/>
  <c r="A198" i="1"/>
  <c r="A187" i="1"/>
  <c r="A152" i="1"/>
  <c r="A143" i="1"/>
  <c r="A128" i="1"/>
  <c r="A107" i="1"/>
  <c r="A83" i="1"/>
  <c r="A69" i="1"/>
  <c r="A30" i="1"/>
  <c r="A121" i="1"/>
  <c r="A123" i="1"/>
  <c r="A202" i="1"/>
  <c r="A155" i="1"/>
  <c r="A171" i="1"/>
  <c r="A168" i="1"/>
  <c r="A161" i="1"/>
  <c r="A126" i="1"/>
  <c r="A76" i="1"/>
  <c r="A200" i="1"/>
  <c r="A142" i="1"/>
  <c r="A151" i="1"/>
  <c r="A193" i="1"/>
  <c r="A174" i="1"/>
  <c r="A218" i="1"/>
  <c r="A144" i="1"/>
  <c r="A148" i="1"/>
  <c r="A167" i="1"/>
  <c r="A166" i="1"/>
  <c r="A140" i="1"/>
  <c r="A139" i="1"/>
  <c r="A102" i="1"/>
  <c r="A110" i="1"/>
  <c r="A182" i="1"/>
  <c r="A118" i="1"/>
  <c r="A158" i="1"/>
  <c r="A40" i="1"/>
  <c r="A75" i="1"/>
  <c r="A80" i="1"/>
  <c r="A72" i="1"/>
  <c r="A95" i="1"/>
  <c r="A60" i="1"/>
  <c r="A35" i="1"/>
  <c r="A56" i="1"/>
  <c r="A73" i="1"/>
  <c r="A47" i="1"/>
  <c r="A42" i="1"/>
  <c r="A37" i="1"/>
  <c r="A41" i="1"/>
  <c r="A31" i="1"/>
  <c r="A24" i="1"/>
  <c r="A14" i="1"/>
  <c r="A206" i="1"/>
  <c r="A170" i="1"/>
  <c r="A133" i="1"/>
  <c r="A211" i="1"/>
  <c r="A180" i="1"/>
  <c r="A163" i="1"/>
  <c r="A18" i="1"/>
  <c r="A7" i="1"/>
  <c r="A209" i="1"/>
  <c r="A195" i="1"/>
  <c r="A183" i="1"/>
  <c r="A150" i="1"/>
  <c r="A145" i="1"/>
  <c r="A125" i="1"/>
  <c r="A103" i="1"/>
  <c r="A82" i="1"/>
  <c r="A33" i="1"/>
  <c r="A13" i="1"/>
  <c r="A122" i="1"/>
  <c r="A39" i="1"/>
  <c r="A204" i="1"/>
  <c r="A134" i="1"/>
  <c r="A221" i="1"/>
  <c r="A169" i="1"/>
  <c r="A141" i="1"/>
  <c r="A68" i="1"/>
  <c r="A78" i="1"/>
  <c r="A114" i="1"/>
  <c r="A132" i="1"/>
  <c r="A129" i="1"/>
  <c r="A178" i="1"/>
  <c r="A173" i="1"/>
  <c r="A106" i="1"/>
  <c r="A186" i="1"/>
  <c r="A147" i="1"/>
  <c r="A146" i="1"/>
  <c r="A135" i="1"/>
  <c r="A213" i="1"/>
  <c r="A208" i="1"/>
  <c r="A96" i="1"/>
  <c r="A109" i="1"/>
  <c r="A70" i="1"/>
  <c r="A116" i="1"/>
  <c r="A115" i="1"/>
  <c r="A84" i="1"/>
  <c r="A88" i="1"/>
  <c r="A71" i="1"/>
  <c r="A117" i="1"/>
  <c r="A62" i="1"/>
  <c r="A67" i="1"/>
  <c r="A34" i="1"/>
  <c r="A43" i="1"/>
  <c r="A54" i="1"/>
  <c r="A77" i="1"/>
  <c r="A36" i="1"/>
  <c r="A51" i="1"/>
  <c r="A32" i="1"/>
  <c r="A44" i="1"/>
  <c r="A21" i="1"/>
  <c r="A12" i="1"/>
  <c r="A185" i="1"/>
  <c r="A165" i="1"/>
  <c r="A138" i="1"/>
  <c r="A203" i="1"/>
  <c r="A191" i="1"/>
  <c r="A137" i="1"/>
  <c r="A16" i="1"/>
  <c r="A215" i="1"/>
  <c r="A205" i="1"/>
  <c r="A190" i="1"/>
  <c r="A156" i="1"/>
  <c r="A149" i="1"/>
  <c r="A131" i="1"/>
  <c r="A127" i="1"/>
  <c r="A101" i="1"/>
  <c r="A81" i="1"/>
  <c r="A57" i="1"/>
  <c r="A26" i="1"/>
  <c r="A105" i="1"/>
  <c r="A20" i="1"/>
  <c r="A104" i="1"/>
  <c r="A6" i="10"/>
  <c r="A47" i="10"/>
  <c r="A8" i="9"/>
  <c r="B9" i="9"/>
  <c r="B6" i="9"/>
  <c r="A22" i="7"/>
  <c r="A17" i="7"/>
  <c r="A51" i="7"/>
  <c r="A39" i="7"/>
  <c r="A57" i="7"/>
  <c r="A8" i="7"/>
  <c r="A63" i="7"/>
  <c r="A38" i="7"/>
  <c r="A41" i="7"/>
  <c r="A12" i="7"/>
  <c r="A59" i="7"/>
  <c r="A58" i="7"/>
  <c r="A21" i="7"/>
  <c r="A13" i="7"/>
  <c r="A7" i="7"/>
  <c r="A26" i="7"/>
  <c r="A47" i="7"/>
  <c r="A66" i="7"/>
  <c r="A61" i="7"/>
  <c r="A30" i="7"/>
  <c r="A11" i="7"/>
  <c r="A45" i="7"/>
  <c r="A62" i="7"/>
  <c r="A52" i="7"/>
  <c r="A10" i="7"/>
  <c r="A31" i="7"/>
  <c r="A14" i="7"/>
  <c r="A42" i="7"/>
  <c r="A68" i="7"/>
  <c r="A33" i="7"/>
  <c r="A32" i="7"/>
  <c r="A23" i="7"/>
  <c r="A19" i="7"/>
  <c r="A56" i="7"/>
  <c r="A53" i="7"/>
  <c r="A48" i="7"/>
  <c r="A37" i="7"/>
  <c r="A44" i="7"/>
  <c r="A55" i="7"/>
  <c r="A15" i="7"/>
  <c r="A18" i="7"/>
  <c r="A36" i="7"/>
  <c r="A9" i="7"/>
  <c r="A20" i="7"/>
  <c r="A46" i="7"/>
  <c r="A35" i="7"/>
  <c r="A40" i="7"/>
  <c r="A29" i="7"/>
  <c r="A28" i="7"/>
  <c r="A34" i="7"/>
  <c r="A65" i="7"/>
  <c r="A64" i="7"/>
  <c r="A60" i="7"/>
  <c r="A49" i="7"/>
  <c r="A27" i="7"/>
  <c r="A16" i="7"/>
  <c r="A54" i="7"/>
  <c r="A24" i="7"/>
  <c r="A25" i="7"/>
  <c r="A67" i="7"/>
  <c r="A43" i="7"/>
  <c r="A50" i="7"/>
  <c r="A6" i="7"/>
  <c r="A6" i="4"/>
  <c r="N32" i="5"/>
  <c r="N63" i="5" s="1"/>
  <c r="N91" i="5" s="1"/>
  <c r="N105" i="5" s="1"/>
  <c r="N3" i="8"/>
  <c r="N57" i="6"/>
  <c r="N26" i="6"/>
  <c r="N13" i="10"/>
  <c r="N63" i="10" s="1"/>
  <c r="N91" i="10" s="1"/>
  <c r="J57" i="6"/>
  <c r="J26" i="6"/>
  <c r="B10" i="9"/>
  <c r="B7" i="9"/>
  <c r="J32" i="5"/>
  <c r="J63" i="5" s="1"/>
  <c r="J91" i="5" s="1"/>
  <c r="J105" i="5" s="1"/>
  <c r="M30" i="5"/>
  <c r="O1" i="6"/>
  <c r="O94" i="6" s="1"/>
  <c r="M61" i="5"/>
  <c r="M103" i="5"/>
  <c r="M89" i="5"/>
  <c r="M53" i="9"/>
  <c r="M38" i="9"/>
  <c r="M1" i="9"/>
  <c r="H13" i="10"/>
  <c r="H3" i="10" s="1"/>
  <c r="H3" i="9"/>
  <c r="R3" i="8"/>
  <c r="L32" i="5"/>
  <c r="L63" i="5" s="1"/>
  <c r="L91" i="5" s="1"/>
  <c r="L105" i="5" s="1"/>
  <c r="H26" i="6"/>
  <c r="J3" i="10"/>
  <c r="P13" i="10"/>
  <c r="P63" i="10" s="1"/>
  <c r="P91" i="10" s="1"/>
  <c r="P57" i="6"/>
  <c r="P83" i="6" s="1"/>
  <c r="P96" i="6" s="1"/>
  <c r="P3" i="10"/>
  <c r="P26" i="6"/>
  <c r="L13" i="10"/>
  <c r="L63" i="10" s="1"/>
  <c r="L91" i="10" s="1"/>
  <c r="L3" i="10"/>
  <c r="L26" i="6"/>
  <c r="L57" i="6"/>
  <c r="A9" i="10" l="1"/>
  <c r="A7" i="10"/>
  <c r="B8" i="10"/>
  <c r="A50" i="10"/>
  <c r="A29" i="10"/>
  <c r="A23" i="10"/>
  <c r="A44" i="10"/>
  <c r="A39" i="10"/>
  <c r="A49" i="10"/>
  <c r="A37" i="10"/>
  <c r="A35" i="10"/>
  <c r="A34" i="10"/>
  <c r="A33" i="10"/>
  <c r="A38" i="10"/>
  <c r="A19" i="10"/>
  <c r="A51" i="10"/>
  <c r="A45" i="10"/>
  <c r="A58" i="10"/>
  <c r="A30" i="10"/>
  <c r="A40" i="10"/>
  <c r="A41" i="10"/>
  <c r="A17" i="10"/>
  <c r="A26" i="10"/>
  <c r="A24" i="10"/>
  <c r="A22" i="10"/>
  <c r="A46" i="10"/>
  <c r="A27" i="10"/>
  <c r="A28" i="10"/>
  <c r="A31" i="10"/>
  <c r="A25" i="10"/>
  <c r="A21" i="10"/>
  <c r="A32" i="10"/>
  <c r="A56" i="10"/>
  <c r="A20" i="10"/>
  <c r="A18" i="10"/>
  <c r="A36" i="10"/>
  <c r="A57" i="10"/>
  <c r="A42" i="10"/>
  <c r="A48" i="10"/>
  <c r="A67" i="6"/>
  <c r="A62" i="6"/>
  <c r="A77" i="6"/>
  <c r="A75" i="6"/>
  <c r="A72" i="6"/>
  <c r="A66" i="6"/>
  <c r="A61" i="6"/>
  <c r="A71" i="6"/>
  <c r="A64" i="6"/>
  <c r="A74" i="6"/>
  <c r="A78" i="6"/>
  <c r="A70" i="6"/>
  <c r="A60" i="6"/>
  <c r="A68" i="6"/>
  <c r="A76" i="6"/>
  <c r="A69" i="6"/>
  <c r="A73" i="6"/>
  <c r="A63" i="6"/>
  <c r="A65" i="6"/>
  <c r="O24" i="6"/>
  <c r="O11" i="10"/>
  <c r="O89" i="10" s="1"/>
  <c r="O55" i="6"/>
  <c r="O81" i="6"/>
  <c r="H63" i="10"/>
  <c r="H91" i="10" s="1"/>
  <c r="O1" i="10" l="1"/>
  <c r="O61" i="10"/>
</calcChain>
</file>

<file path=xl/sharedStrings.xml><?xml version="1.0" encoding="utf-8"?>
<sst xmlns="http://schemas.openxmlformats.org/spreadsheetml/2006/main" count="2227" uniqueCount="977">
  <si>
    <t>宮崎県テニスポイントランキング</t>
    <phoneticPr fontId="9"/>
  </si>
  <si>
    <t>戦績</t>
    <phoneticPr fontId="2"/>
  </si>
  <si>
    <t>CHイワキリ</t>
  </si>
  <si>
    <t>ＣＨイワキリ</t>
  </si>
  <si>
    <t>延岡ロイヤル</t>
  </si>
  <si>
    <t>小林テニス協会</t>
  </si>
  <si>
    <t>新田原TC</t>
  </si>
  <si>
    <t>女子３0才ダブルス</t>
    <phoneticPr fontId="7"/>
  </si>
  <si>
    <t>女子30才シングルス</t>
    <rPh sb="0" eb="2">
      <t>ジョシ</t>
    </rPh>
    <rPh sb="4" eb="5">
      <t>サイ</t>
    </rPh>
    <phoneticPr fontId="7"/>
  </si>
  <si>
    <t>ポイント</t>
    <phoneticPr fontId="7"/>
  </si>
  <si>
    <t>宮崎日大高校</t>
  </si>
  <si>
    <t>宮崎県テニスポイントランキング</t>
  </si>
  <si>
    <t>氏名</t>
  </si>
  <si>
    <t>戦績</t>
    <rPh sb="0" eb="2">
      <t>センセキ</t>
    </rPh>
    <phoneticPr fontId="7"/>
  </si>
  <si>
    <t>女子60才シングルス</t>
    <rPh sb="0" eb="2">
      <t>ジョシ</t>
    </rPh>
    <rPh sb="4" eb="5">
      <t>サイ</t>
    </rPh>
    <phoneticPr fontId="7"/>
  </si>
  <si>
    <t>女子60才ダブルス</t>
  </si>
  <si>
    <t>宮崎県大会別テニスポイントテーブル</t>
    <rPh sb="0" eb="3">
      <t>ミヤザキケン</t>
    </rPh>
    <rPh sb="3" eb="5">
      <t>タイカイ</t>
    </rPh>
    <rPh sb="5" eb="6">
      <t>ベツ</t>
    </rPh>
    <phoneticPr fontId="7"/>
  </si>
  <si>
    <t>佐土原高校</t>
  </si>
  <si>
    <t>KTC</t>
  </si>
  <si>
    <t>チームエリート</t>
  </si>
  <si>
    <t>POINT</t>
    <phoneticPr fontId="7"/>
  </si>
  <si>
    <t>順位</t>
    <rPh sb="0" eb="2">
      <t>ジュンイ</t>
    </rPh>
    <phoneticPr fontId="7"/>
  </si>
  <si>
    <t>チャレンジ</t>
    <phoneticPr fontId="7"/>
  </si>
  <si>
    <t>全日　　マスターズ</t>
    <rPh sb="0" eb="1">
      <t>ゼン</t>
    </rPh>
    <rPh sb="1" eb="2">
      <t>ニチ</t>
    </rPh>
    <phoneticPr fontId="7"/>
  </si>
  <si>
    <t>県ﾀﾞﾝﾛｯﾌﾟ</t>
    <rPh sb="0" eb="1">
      <t>ケン</t>
    </rPh>
    <phoneticPr fontId="7"/>
  </si>
  <si>
    <t>県選手権</t>
    <rPh sb="0" eb="1">
      <t>ケン</t>
    </rPh>
    <rPh sb="1" eb="4">
      <t>センシュケン</t>
    </rPh>
    <phoneticPr fontId="7"/>
  </si>
  <si>
    <t>県室内</t>
    <rPh sb="0" eb="1">
      <t>ケン</t>
    </rPh>
    <rPh sb="1" eb="3">
      <t>シツナイ</t>
    </rPh>
    <phoneticPr fontId="7"/>
  </si>
  <si>
    <t>熊谷杯</t>
    <rPh sb="0" eb="2">
      <t>クマガヤ</t>
    </rPh>
    <rPh sb="2" eb="3">
      <t>ハイ</t>
    </rPh>
    <phoneticPr fontId="7"/>
  </si>
  <si>
    <t>b1</t>
    <phoneticPr fontId="7"/>
  </si>
  <si>
    <t>b2</t>
    <phoneticPr fontId="7"/>
  </si>
  <si>
    <t>b3</t>
    <phoneticPr fontId="7"/>
  </si>
  <si>
    <t>b4</t>
    <phoneticPr fontId="7"/>
  </si>
  <si>
    <t>b5</t>
    <phoneticPr fontId="7"/>
  </si>
  <si>
    <t>b6</t>
    <phoneticPr fontId="7"/>
  </si>
  <si>
    <t>b7</t>
    <phoneticPr fontId="7"/>
  </si>
  <si>
    <t>b8</t>
    <phoneticPr fontId="7"/>
  </si>
  <si>
    <t>b9</t>
    <phoneticPr fontId="7"/>
  </si>
  <si>
    <t>b10</t>
    <phoneticPr fontId="7"/>
  </si>
  <si>
    <t>b11</t>
    <phoneticPr fontId="7"/>
  </si>
  <si>
    <t>b12</t>
    <phoneticPr fontId="7"/>
  </si>
  <si>
    <t>b13</t>
    <phoneticPr fontId="7"/>
  </si>
  <si>
    <t>b14</t>
    <phoneticPr fontId="7"/>
  </si>
  <si>
    <t>b15</t>
    <phoneticPr fontId="7"/>
  </si>
  <si>
    <t>b16</t>
    <phoneticPr fontId="7"/>
  </si>
  <si>
    <t>b17</t>
    <phoneticPr fontId="7"/>
  </si>
  <si>
    <t>b18</t>
    <phoneticPr fontId="7"/>
  </si>
  <si>
    <t>b19</t>
    <phoneticPr fontId="7"/>
  </si>
  <si>
    <t>b20</t>
    <phoneticPr fontId="7"/>
  </si>
  <si>
    <t>b21</t>
    <phoneticPr fontId="7"/>
  </si>
  <si>
    <t>b22</t>
    <phoneticPr fontId="7"/>
  </si>
  <si>
    <t>b23</t>
    <phoneticPr fontId="7"/>
  </si>
  <si>
    <t>b24</t>
    <phoneticPr fontId="7"/>
  </si>
  <si>
    <t>b25</t>
    <phoneticPr fontId="7"/>
  </si>
  <si>
    <t>b26</t>
    <phoneticPr fontId="7"/>
  </si>
  <si>
    <t>b27</t>
    <phoneticPr fontId="7"/>
  </si>
  <si>
    <t>b28</t>
    <phoneticPr fontId="7"/>
  </si>
  <si>
    <t>b29</t>
    <phoneticPr fontId="7"/>
  </si>
  <si>
    <t>b30</t>
    <phoneticPr fontId="7"/>
  </si>
  <si>
    <t>b31</t>
    <phoneticPr fontId="7"/>
  </si>
  <si>
    <t>b32</t>
    <phoneticPr fontId="7"/>
  </si>
  <si>
    <t>b33</t>
    <phoneticPr fontId="7"/>
  </si>
  <si>
    <t>b34</t>
    <phoneticPr fontId="7"/>
  </si>
  <si>
    <t>b35</t>
    <phoneticPr fontId="7"/>
  </si>
  <si>
    <t>b36</t>
    <phoneticPr fontId="7"/>
  </si>
  <si>
    <t>b37</t>
    <phoneticPr fontId="7"/>
  </si>
  <si>
    <t>b38</t>
    <phoneticPr fontId="7"/>
  </si>
  <si>
    <t>b39</t>
    <phoneticPr fontId="7"/>
  </si>
  <si>
    <t>b40</t>
    <phoneticPr fontId="7"/>
  </si>
  <si>
    <t>b41</t>
    <phoneticPr fontId="7"/>
  </si>
  <si>
    <t>b42</t>
    <phoneticPr fontId="7"/>
  </si>
  <si>
    <t>b43</t>
    <phoneticPr fontId="7"/>
  </si>
  <si>
    <t>b44</t>
    <phoneticPr fontId="7"/>
  </si>
  <si>
    <t>b45</t>
    <phoneticPr fontId="7"/>
  </si>
  <si>
    <t>b46</t>
    <phoneticPr fontId="7"/>
  </si>
  <si>
    <t>b47</t>
    <phoneticPr fontId="7"/>
  </si>
  <si>
    <t>b48</t>
    <phoneticPr fontId="7"/>
  </si>
  <si>
    <t>b49</t>
    <phoneticPr fontId="7"/>
  </si>
  <si>
    <t>b50</t>
    <phoneticPr fontId="7"/>
  </si>
  <si>
    <t>b51</t>
    <phoneticPr fontId="7"/>
  </si>
  <si>
    <t>b52</t>
    <phoneticPr fontId="7"/>
  </si>
  <si>
    <t>b53</t>
    <phoneticPr fontId="7"/>
  </si>
  <si>
    <t>b54</t>
    <phoneticPr fontId="7"/>
  </si>
  <si>
    <t>b55</t>
    <phoneticPr fontId="7"/>
  </si>
  <si>
    <t>b56</t>
    <phoneticPr fontId="7"/>
  </si>
  <si>
    <t>b57</t>
    <phoneticPr fontId="7"/>
  </si>
  <si>
    <t>b58</t>
    <phoneticPr fontId="7"/>
  </si>
  <si>
    <t>b59</t>
    <phoneticPr fontId="7"/>
  </si>
  <si>
    <t>b60</t>
    <phoneticPr fontId="7"/>
  </si>
  <si>
    <t>b61</t>
    <phoneticPr fontId="7"/>
  </si>
  <si>
    <t>b62</t>
    <phoneticPr fontId="7"/>
  </si>
  <si>
    <t>b63</t>
    <phoneticPr fontId="7"/>
  </si>
  <si>
    <t>b64</t>
    <phoneticPr fontId="7"/>
  </si>
  <si>
    <t>b65</t>
    <phoneticPr fontId="7"/>
  </si>
  <si>
    <t>b66</t>
    <phoneticPr fontId="7"/>
  </si>
  <si>
    <t>b67</t>
    <phoneticPr fontId="7"/>
  </si>
  <si>
    <t>b68</t>
    <phoneticPr fontId="7"/>
  </si>
  <si>
    <t>b69</t>
    <phoneticPr fontId="7"/>
  </si>
  <si>
    <t>b70</t>
    <phoneticPr fontId="7"/>
  </si>
  <si>
    <t>b71</t>
    <phoneticPr fontId="7"/>
  </si>
  <si>
    <t>b72</t>
    <phoneticPr fontId="7"/>
  </si>
  <si>
    <t>b73</t>
    <phoneticPr fontId="7"/>
  </si>
  <si>
    <t>b74</t>
    <phoneticPr fontId="7"/>
  </si>
  <si>
    <t>b75</t>
    <phoneticPr fontId="7"/>
  </si>
  <si>
    <t>b76</t>
    <phoneticPr fontId="7"/>
  </si>
  <si>
    <t>b77</t>
    <phoneticPr fontId="7"/>
  </si>
  <si>
    <t>b78</t>
    <phoneticPr fontId="7"/>
  </si>
  <si>
    <t>b79</t>
    <phoneticPr fontId="7"/>
  </si>
  <si>
    <t>b80</t>
    <phoneticPr fontId="7"/>
  </si>
  <si>
    <t>b81</t>
    <phoneticPr fontId="7"/>
  </si>
  <si>
    <t>b82</t>
    <phoneticPr fontId="7"/>
  </si>
  <si>
    <t>b83</t>
    <phoneticPr fontId="7"/>
  </si>
  <si>
    <t>b84</t>
    <phoneticPr fontId="7"/>
  </si>
  <si>
    <t>b85</t>
    <phoneticPr fontId="7"/>
  </si>
  <si>
    <t>b86</t>
    <phoneticPr fontId="7"/>
  </si>
  <si>
    <t>b87</t>
    <phoneticPr fontId="7"/>
  </si>
  <si>
    <t>b88</t>
    <phoneticPr fontId="7"/>
  </si>
  <si>
    <t>b89</t>
    <phoneticPr fontId="7"/>
  </si>
  <si>
    <t>b90</t>
    <phoneticPr fontId="7"/>
  </si>
  <si>
    <t>b91</t>
    <phoneticPr fontId="7"/>
  </si>
  <si>
    <t>b92</t>
    <phoneticPr fontId="7"/>
  </si>
  <si>
    <t>b93</t>
    <phoneticPr fontId="7"/>
  </si>
  <si>
    <t>b94</t>
    <phoneticPr fontId="7"/>
  </si>
  <si>
    <t>b95</t>
    <phoneticPr fontId="7"/>
  </si>
  <si>
    <t>b96</t>
    <phoneticPr fontId="7"/>
  </si>
  <si>
    <t>b97</t>
    <phoneticPr fontId="7"/>
  </si>
  <si>
    <t>b98</t>
    <phoneticPr fontId="7"/>
  </si>
  <si>
    <t>b99</t>
    <phoneticPr fontId="7"/>
  </si>
  <si>
    <t>b100</t>
    <phoneticPr fontId="7"/>
  </si>
  <si>
    <t>b101</t>
    <phoneticPr fontId="7"/>
  </si>
  <si>
    <t>b102</t>
    <phoneticPr fontId="7"/>
  </si>
  <si>
    <t>b103</t>
    <phoneticPr fontId="7"/>
  </si>
  <si>
    <t>b104</t>
    <phoneticPr fontId="7"/>
  </si>
  <si>
    <t>b105</t>
    <phoneticPr fontId="7"/>
  </si>
  <si>
    <t>b106</t>
    <phoneticPr fontId="7"/>
  </si>
  <si>
    <t>b107</t>
    <phoneticPr fontId="7"/>
  </si>
  <si>
    <t>b108</t>
    <phoneticPr fontId="7"/>
  </si>
  <si>
    <t>b109</t>
    <phoneticPr fontId="7"/>
  </si>
  <si>
    <t>b110</t>
    <phoneticPr fontId="7"/>
  </si>
  <si>
    <t>b111</t>
    <phoneticPr fontId="7"/>
  </si>
  <si>
    <t>b112</t>
    <phoneticPr fontId="7"/>
  </si>
  <si>
    <t>b113</t>
    <phoneticPr fontId="7"/>
  </si>
  <si>
    <t>b114</t>
    <phoneticPr fontId="7"/>
  </si>
  <si>
    <t>b115</t>
    <phoneticPr fontId="7"/>
  </si>
  <si>
    <t>b116</t>
    <phoneticPr fontId="7"/>
  </si>
  <si>
    <t>b117</t>
    <phoneticPr fontId="7"/>
  </si>
  <si>
    <t>b118</t>
    <phoneticPr fontId="7"/>
  </si>
  <si>
    <t>b119</t>
    <phoneticPr fontId="7"/>
  </si>
  <si>
    <t>b120</t>
    <phoneticPr fontId="7"/>
  </si>
  <si>
    <t>b121</t>
    <phoneticPr fontId="7"/>
  </si>
  <si>
    <t>b122</t>
    <phoneticPr fontId="7"/>
  </si>
  <si>
    <t>b123</t>
    <phoneticPr fontId="7"/>
  </si>
  <si>
    <t>b124</t>
    <phoneticPr fontId="7"/>
  </si>
  <si>
    <t>b125</t>
    <phoneticPr fontId="7"/>
  </si>
  <si>
    <t>b126</t>
    <phoneticPr fontId="7"/>
  </si>
  <si>
    <t>b127</t>
    <phoneticPr fontId="7"/>
  </si>
  <si>
    <t>b128</t>
    <phoneticPr fontId="7"/>
  </si>
  <si>
    <t>男子35才シングルス</t>
    <rPh sb="4" eb="5">
      <t>サイ</t>
    </rPh>
    <phoneticPr fontId="7"/>
  </si>
  <si>
    <t>男子45才シングルス</t>
    <rPh sb="4" eb="5">
      <t>サイ</t>
    </rPh>
    <phoneticPr fontId="7"/>
  </si>
  <si>
    <t>男子55才シングルス</t>
    <rPh sb="4" eb="5">
      <t>サイ</t>
    </rPh>
    <phoneticPr fontId="7"/>
  </si>
  <si>
    <t>男子65才シングルス</t>
    <rPh sb="4" eb="5">
      <t>サイ</t>
    </rPh>
    <phoneticPr fontId="7"/>
  </si>
  <si>
    <t/>
  </si>
  <si>
    <t>男子45才ダブルス</t>
  </si>
  <si>
    <t>男子55才ダブルス</t>
  </si>
  <si>
    <t>男子65才ダブルス</t>
  </si>
  <si>
    <t>男子70才ダブルス</t>
  </si>
  <si>
    <t>男子３５歳ダブルス</t>
    <rPh sb="0" eb="2">
      <t>ダンシ</t>
    </rPh>
    <rPh sb="4" eb="5">
      <t>サイ</t>
    </rPh>
    <phoneticPr fontId="7"/>
  </si>
  <si>
    <t>一般女子シングルス</t>
    <rPh sb="2" eb="4">
      <t>ジョシ</t>
    </rPh>
    <phoneticPr fontId="7"/>
  </si>
  <si>
    <t>戦績</t>
    <rPh sb="0" eb="2">
      <t>センセキ</t>
    </rPh>
    <phoneticPr fontId="9"/>
  </si>
  <si>
    <t>ポイント</t>
    <phoneticPr fontId="9"/>
  </si>
  <si>
    <t>一般女子ダブルス</t>
    <rPh sb="2" eb="3">
      <t>オンナ</t>
    </rPh>
    <phoneticPr fontId="7"/>
  </si>
  <si>
    <t>宮崎県テニスポイントランキング</t>
    <phoneticPr fontId="2"/>
  </si>
  <si>
    <t>一般男子シングルス</t>
  </si>
  <si>
    <t>順位</t>
  </si>
  <si>
    <t>氏名</t>
    <phoneticPr fontId="2" type="Hiragana"/>
  </si>
  <si>
    <t>所属</t>
  </si>
  <si>
    <t>ﾎﾟｲﾝﾄ</t>
  </si>
  <si>
    <t>合計</t>
  </si>
  <si>
    <t>戦績</t>
  </si>
  <si>
    <t>戦績</t>
    <rPh sb="0" eb="2">
      <t>センセキ</t>
    </rPh>
    <phoneticPr fontId="2"/>
  </si>
  <si>
    <t>シーガイア</t>
  </si>
  <si>
    <t>チームミリオン</t>
  </si>
  <si>
    <t>HOT-BERRY</t>
  </si>
  <si>
    <t>てげなテニス部</t>
  </si>
  <si>
    <t>ルネサンス</t>
  </si>
  <si>
    <t>ファイナル</t>
  </si>
  <si>
    <t>MCO</t>
  </si>
  <si>
    <t>チームセルベッサ</t>
  </si>
  <si>
    <t>MTF</t>
  </si>
  <si>
    <t>チームサトウ</t>
  </si>
  <si>
    <t>ポイント</t>
    <phoneticPr fontId="2"/>
  </si>
  <si>
    <t>一般男子ダブルス</t>
    <phoneticPr fontId="7"/>
  </si>
  <si>
    <t>戦績</t>
    <phoneticPr fontId="7"/>
  </si>
  <si>
    <t>Medical Team</t>
  </si>
  <si>
    <t>県シニア</t>
  </si>
  <si>
    <t>Medical  Team</t>
  </si>
  <si>
    <t>ポイント</t>
    <phoneticPr fontId="7"/>
  </si>
  <si>
    <t>セントジェームズ</t>
  </si>
  <si>
    <t>ライジングサンHJC</t>
  </si>
  <si>
    <t>スマイルテニスラボ</t>
  </si>
  <si>
    <t>日向学院高校</t>
  </si>
  <si>
    <t>TAKE OFF</t>
  </si>
  <si>
    <t>日向倶楽部</t>
  </si>
  <si>
    <t>公立SNTC</t>
  </si>
  <si>
    <t>二代目村雲</t>
  </si>
  <si>
    <r>
      <t>男子7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才シングルス</t>
    </r>
    <rPh sb="4" eb="5">
      <t>サイ</t>
    </rPh>
    <phoneticPr fontId="7"/>
  </si>
  <si>
    <t>RSTennis</t>
  </si>
  <si>
    <t>宮崎西高校</t>
  </si>
  <si>
    <r>
      <t>女子40才ダブルス（＊会長杯・ﾀﾞﾝﾛｯﾌﾟ</t>
    </r>
    <r>
      <rPr>
        <sz val="11"/>
        <rFont val="ＭＳ Ｐゴシック"/>
        <family val="3"/>
        <charset val="128"/>
      </rPr>
      <t>45才）</t>
    </r>
    <rPh sb="11" eb="13">
      <t>カイチョウ</t>
    </rPh>
    <rPh sb="13" eb="14">
      <t>ハイ</t>
    </rPh>
    <rPh sb="24" eb="25">
      <t>サイ</t>
    </rPh>
    <phoneticPr fontId="7"/>
  </si>
  <si>
    <r>
      <t>女子40才シングルス（＊会長杯</t>
    </r>
    <r>
      <rPr>
        <sz val="11"/>
        <rFont val="ＭＳ Ｐゴシック"/>
        <family val="3"/>
        <charset val="128"/>
      </rPr>
      <t>45</t>
    </r>
    <r>
      <rPr>
        <sz val="11"/>
        <rFont val="ＭＳ Ｐゴシック"/>
        <family val="3"/>
        <charset val="128"/>
      </rPr>
      <t>才）</t>
    </r>
    <rPh sb="0" eb="2">
      <t>ジョシ</t>
    </rPh>
    <rPh sb="4" eb="5">
      <t>サイ</t>
    </rPh>
    <phoneticPr fontId="7"/>
  </si>
  <si>
    <r>
      <t>女子50才ダブルス（＊会長杯55</t>
    </r>
    <r>
      <rPr>
        <sz val="11"/>
        <rFont val="ＭＳ Ｐゴシック"/>
        <family val="3"/>
        <charset val="128"/>
      </rPr>
      <t>才）</t>
    </r>
    <phoneticPr fontId="7"/>
  </si>
  <si>
    <r>
      <t>女子50才シングルス（＊会長杯</t>
    </r>
    <r>
      <rPr>
        <sz val="11"/>
        <rFont val="ＭＳ Ｐゴシック"/>
        <family val="3"/>
        <charset val="128"/>
      </rPr>
      <t>55</t>
    </r>
    <r>
      <rPr>
        <sz val="11"/>
        <rFont val="ＭＳ Ｐゴシック"/>
        <family val="3"/>
        <charset val="128"/>
      </rPr>
      <t>才）</t>
    </r>
    <rPh sb="0" eb="2">
      <t>ジョシ</t>
    </rPh>
    <rPh sb="4" eb="5">
      <t>サイ</t>
    </rPh>
    <phoneticPr fontId="7"/>
  </si>
  <si>
    <t>宮崎大宮高校</t>
  </si>
  <si>
    <t>飯野高校</t>
  </si>
  <si>
    <t>ミッキーズ</t>
  </si>
  <si>
    <t>BREEZE TENNIS</t>
  </si>
  <si>
    <t>RStennis</t>
  </si>
  <si>
    <t>TEAM　P’S</t>
  </si>
  <si>
    <t>C.フォレスト</t>
  </si>
  <si>
    <t>都城ローン</t>
  </si>
  <si>
    <t>ETC</t>
  </si>
  <si>
    <t>ミヤテニ</t>
  </si>
  <si>
    <t>橘</t>
  </si>
  <si>
    <t>宮崎大学</t>
  </si>
  <si>
    <t>日向グリーンTC</t>
  </si>
  <si>
    <t>ブルドック</t>
  </si>
  <si>
    <t>レインボー・ A</t>
  </si>
  <si>
    <t>WSJr.</t>
  </si>
  <si>
    <t>モン・クレール</t>
  </si>
  <si>
    <t>宮崎農業高校</t>
  </si>
  <si>
    <t>宮崎工業高校</t>
  </si>
  <si>
    <t>スウィングTC</t>
  </si>
  <si>
    <t>門川高校</t>
  </si>
  <si>
    <t>テニス日和</t>
  </si>
  <si>
    <t>WSJｒ</t>
  </si>
  <si>
    <t>宮崎第一高校</t>
  </si>
  <si>
    <t>旭化成TC</t>
  </si>
  <si>
    <t>TEAM HARIS</t>
  </si>
  <si>
    <t>旭化成</t>
  </si>
  <si>
    <t>C・フォレスト</t>
  </si>
  <si>
    <t>WinG</t>
  </si>
  <si>
    <t>延岡工業高校</t>
  </si>
  <si>
    <t>門川高校教員</t>
  </si>
  <si>
    <t>KSTT</t>
  </si>
  <si>
    <t>WinG　Jr</t>
  </si>
  <si>
    <t>Over Cats</t>
  </si>
  <si>
    <t>セントジェームス</t>
  </si>
  <si>
    <t>ファイナルJr</t>
  </si>
  <si>
    <t>R4秋チャレ</t>
    <rPh sb="2" eb="3">
      <t>アキ</t>
    </rPh>
    <phoneticPr fontId="2"/>
  </si>
  <si>
    <r>
      <t>R4</t>
    </r>
    <r>
      <rPr>
        <sz val="11"/>
        <rFont val="ＭＳ Ｐゴシック"/>
        <family val="3"/>
        <charset val="128"/>
      </rPr>
      <t>県選手権</t>
    </r>
    <rPh sb="2" eb="6">
      <t>ケンセンシュケン</t>
    </rPh>
    <phoneticPr fontId="2"/>
  </si>
  <si>
    <r>
      <t>R4</t>
    </r>
    <r>
      <rPr>
        <sz val="11"/>
        <rFont val="ＭＳ Ｐゴシック"/>
        <family val="3"/>
        <charset val="128"/>
      </rPr>
      <t>ダンロップ</t>
    </r>
    <phoneticPr fontId="7"/>
  </si>
  <si>
    <t>TＥA M H A R I S</t>
  </si>
  <si>
    <t>えびのジュニア</t>
  </si>
  <si>
    <t>TAKE　OFF</t>
  </si>
  <si>
    <t>なし</t>
  </si>
  <si>
    <t>TEAM　HARIS</t>
  </si>
  <si>
    <t>えびのjr</t>
  </si>
  <si>
    <t>B1</t>
  </si>
  <si>
    <t>B2</t>
  </si>
  <si>
    <t>B3</t>
  </si>
  <si>
    <t>B4</t>
  </si>
  <si>
    <t>B8</t>
  </si>
  <si>
    <t>KKIT</t>
  </si>
  <si>
    <t>宮崎南高校</t>
  </si>
  <si>
    <t xml:space="preserve">佐土原高校 </t>
  </si>
  <si>
    <t xml:space="preserve">ルネサンス </t>
  </si>
  <si>
    <t xml:space="preserve">テニス日和 </t>
  </si>
  <si>
    <t xml:space="preserve">MTF </t>
  </si>
  <si>
    <t xml:space="preserve">チームpiyo's </t>
  </si>
  <si>
    <t xml:space="preserve">日向倶楽部 </t>
  </si>
  <si>
    <t xml:space="preserve">宮崎大学 </t>
  </si>
  <si>
    <t xml:space="preserve">セントジェームズ </t>
  </si>
  <si>
    <t xml:space="preserve">CHイワキリ </t>
  </si>
  <si>
    <t xml:space="preserve">イワキリJr </t>
  </si>
  <si>
    <t xml:space="preserve">宮崎第一高校 </t>
  </si>
  <si>
    <t xml:space="preserve">WSJr. </t>
  </si>
  <si>
    <t>R4室内</t>
    <rPh sb="2" eb="4">
      <t>シツナイ</t>
    </rPh>
    <phoneticPr fontId="2"/>
  </si>
  <si>
    <t>R4室内</t>
    <rPh sb="2" eb="4">
      <t>シツナイ</t>
    </rPh>
    <phoneticPr fontId="7"/>
  </si>
  <si>
    <t>Medical team</t>
  </si>
  <si>
    <t>スイング</t>
  </si>
  <si>
    <r>
      <t>R4</t>
    </r>
    <r>
      <rPr>
        <sz val="11"/>
        <rFont val="ＭＳ Ｐゴシック"/>
        <family val="3"/>
        <charset val="128"/>
      </rPr>
      <t>熊谷杯</t>
    </r>
    <rPh sb="2" eb="4">
      <t>クマガヤ</t>
    </rPh>
    <rPh sb="4" eb="5">
      <t>ハイ</t>
    </rPh>
    <phoneticPr fontId="2"/>
  </si>
  <si>
    <t>柴　翔太</t>
  </si>
  <si>
    <t>村脇　孝一郎</t>
  </si>
  <si>
    <t>矢野　雄祐</t>
  </si>
  <si>
    <t>重山　裕紀</t>
  </si>
  <si>
    <t>T</t>
  </si>
  <si>
    <t>石堂　勇真</t>
  </si>
  <si>
    <t>伊東　直哉</t>
  </si>
  <si>
    <t>石井　智久</t>
  </si>
  <si>
    <t>梯　隼人</t>
  </si>
  <si>
    <t>甲斐　亮平</t>
  </si>
  <si>
    <t>井上　敬博</t>
  </si>
  <si>
    <t>福田　雄資</t>
  </si>
  <si>
    <t>馬場　駿</t>
  </si>
  <si>
    <t>大神　澄南海</t>
  </si>
  <si>
    <t>財部　比呂史</t>
  </si>
  <si>
    <t>黒田　洸太</t>
  </si>
  <si>
    <t>嶽　直樹</t>
  </si>
  <si>
    <t>笹川　祐輝</t>
  </si>
  <si>
    <t>山口　紗輝</t>
  </si>
  <si>
    <t>大高　佳祐</t>
  </si>
  <si>
    <t>大野　喬史</t>
  </si>
  <si>
    <t>井野　篤太朗</t>
  </si>
  <si>
    <t>那須　涼平</t>
  </si>
  <si>
    <t>嶽　友博</t>
  </si>
  <si>
    <t>桑原　慶</t>
  </si>
  <si>
    <t>B32</t>
  </si>
  <si>
    <t>長嶺　圭冬</t>
  </si>
  <si>
    <t>西田　翔貴</t>
  </si>
  <si>
    <t>黒木　悠貴</t>
  </si>
  <si>
    <t>中村　優臣</t>
  </si>
  <si>
    <t>木下　英夫</t>
  </si>
  <si>
    <t>日高　龍馬</t>
  </si>
  <si>
    <t>山本　悠貴</t>
  </si>
  <si>
    <t>益田　幸太郎</t>
  </si>
  <si>
    <t>山賀　大輝</t>
  </si>
  <si>
    <t>湯地　奏太</t>
  </si>
  <si>
    <t>川邊　一仁</t>
  </si>
  <si>
    <t>菅原　育真</t>
  </si>
  <si>
    <t>松田　就</t>
  </si>
  <si>
    <t>本田　充生</t>
  </si>
  <si>
    <t>土田　健太</t>
  </si>
  <si>
    <t>有簾　隆信</t>
  </si>
  <si>
    <t>高田　堅梧</t>
  </si>
  <si>
    <t>山本　草太</t>
  </si>
  <si>
    <t>大浦　蔵一</t>
  </si>
  <si>
    <t>上村　嘉博</t>
  </si>
  <si>
    <t>佐藤　誠悟</t>
  </si>
  <si>
    <t>仁科　映人</t>
  </si>
  <si>
    <t>高橋　翼</t>
  </si>
  <si>
    <t>湯谷　綸久</t>
  </si>
  <si>
    <t>小溝　景太</t>
  </si>
  <si>
    <t>田川　壮太</t>
  </si>
  <si>
    <t>村雲　未知夫</t>
  </si>
  <si>
    <t>上別府　尚弘</t>
  </si>
  <si>
    <t>本田　知恩</t>
  </si>
  <si>
    <t>岩田　颯隼</t>
  </si>
  <si>
    <t>松下　結月</t>
  </si>
  <si>
    <t>稲田　大雅</t>
  </si>
  <si>
    <t>長谷川　望</t>
  </si>
  <si>
    <t>森山　貴浩</t>
  </si>
  <si>
    <t>仁科　快也</t>
  </si>
  <si>
    <t>黒木　佑哉</t>
  </si>
  <si>
    <t>中野　拓海</t>
  </si>
  <si>
    <t>村田　温人</t>
  </si>
  <si>
    <t>川崎　誉和</t>
  </si>
  <si>
    <t>福永　啓介</t>
  </si>
  <si>
    <t>大野　心之介</t>
  </si>
  <si>
    <t>熊本　健人</t>
  </si>
  <si>
    <t>長友　陽生</t>
  </si>
  <si>
    <t>池淵　兼生</t>
  </si>
  <si>
    <t>服部　洸生</t>
  </si>
  <si>
    <t>川野　怜樹</t>
  </si>
  <si>
    <t>柏木　一宏</t>
  </si>
  <si>
    <t>坂元　夏彦</t>
  </si>
  <si>
    <t>三浦　龍真</t>
  </si>
  <si>
    <t>古川　蒼空</t>
  </si>
  <si>
    <t>川崎　新</t>
  </si>
  <si>
    <t>濵田　理久</t>
  </si>
  <si>
    <t>郡　孝行</t>
  </si>
  <si>
    <t>鈴木　徹</t>
  </si>
  <si>
    <t>都甲　治</t>
  </si>
  <si>
    <t>中嶋　一晴</t>
  </si>
  <si>
    <t>廣中　佑真</t>
  </si>
  <si>
    <t>新地　良仁</t>
  </si>
  <si>
    <t>藤澤　和輝</t>
  </si>
  <si>
    <t>刈川　璃人</t>
  </si>
  <si>
    <t>刈川　鳳人</t>
  </si>
  <si>
    <t>大脇　翔一朗</t>
  </si>
  <si>
    <t>黒木　雄次</t>
  </si>
  <si>
    <t>高田　信史</t>
  </si>
  <si>
    <t>野木村　崇久</t>
  </si>
  <si>
    <t>森久保　瑛司</t>
  </si>
  <si>
    <t>兒玉　光弘</t>
  </si>
  <si>
    <t>B16</t>
  </si>
  <si>
    <t>森永　晃</t>
  </si>
  <si>
    <t>小野川　一平</t>
  </si>
  <si>
    <t>川越　貴浩</t>
  </si>
  <si>
    <t>高橋　康弘</t>
  </si>
  <si>
    <t>小川　翔</t>
  </si>
  <si>
    <t>児玉　昌己</t>
  </si>
  <si>
    <t>岩切　雄飛</t>
  </si>
  <si>
    <t>久保田　嘉人</t>
  </si>
  <si>
    <t>黒木　康二</t>
  </si>
  <si>
    <t>山本　真史</t>
  </si>
  <si>
    <t>坂口　真一郎</t>
  </si>
  <si>
    <t>遠藤　祐介</t>
  </si>
  <si>
    <t>後藤　剛</t>
  </si>
  <si>
    <t>谷山　哲也</t>
  </si>
  <si>
    <t>上川床　喜蔵</t>
  </si>
  <si>
    <t>守永　拓主</t>
  </si>
  <si>
    <t>山西　敦士</t>
  </si>
  <si>
    <t>黒坂　春尚</t>
  </si>
  <si>
    <t>金田　健吾</t>
  </si>
  <si>
    <t>下沖　皇支</t>
  </si>
  <si>
    <t>木下　勝広</t>
  </si>
  <si>
    <t>川野　辰幸</t>
  </si>
  <si>
    <t>永易　修一</t>
  </si>
  <si>
    <t>比江島　一馬</t>
  </si>
  <si>
    <t>濱村　和広</t>
  </si>
  <si>
    <t>吉山　一浩</t>
  </si>
  <si>
    <t>西本　憲昭</t>
  </si>
  <si>
    <t>柿原　佑亮</t>
  </si>
  <si>
    <t>有元　明</t>
  </si>
  <si>
    <t>深野木　貴志</t>
  </si>
  <si>
    <t>原田　聖一</t>
  </si>
  <si>
    <t>平松　尚晃</t>
  </si>
  <si>
    <t>中尾　健人</t>
  </si>
  <si>
    <t>鎌田　岬希</t>
  </si>
  <si>
    <t>河野　優介</t>
  </si>
  <si>
    <t>樋口　カヲル</t>
  </si>
  <si>
    <t>小松　蓮</t>
  </si>
  <si>
    <t>間内　凱</t>
  </si>
  <si>
    <t>藏本　汐音</t>
  </si>
  <si>
    <t>重山　拓未</t>
  </si>
  <si>
    <t>徳田　剛成</t>
  </si>
  <si>
    <t>阿部　徹</t>
  </si>
  <si>
    <t>杉本　淳史</t>
  </si>
  <si>
    <t>見山　輝朗</t>
  </si>
  <si>
    <t>大山　裕</t>
  </si>
  <si>
    <t>松形　成博</t>
  </si>
  <si>
    <t>荒川　幸亮</t>
  </si>
  <si>
    <t>甲斐　新</t>
  </si>
  <si>
    <t>峯　英男</t>
  </si>
  <si>
    <t>籠　祐哉</t>
  </si>
  <si>
    <t>岡本　壱樹</t>
  </si>
  <si>
    <t>常明　俊孝</t>
  </si>
  <si>
    <t>西村　隼人</t>
  </si>
  <si>
    <t>内山　健太郎</t>
  </si>
  <si>
    <t>八木　悠輔</t>
  </si>
  <si>
    <t>立元　孝幸</t>
  </si>
  <si>
    <t>坂本　文俊</t>
  </si>
  <si>
    <t>内村　正志</t>
  </si>
  <si>
    <t>前﨑　真一</t>
  </si>
  <si>
    <t>赤崎　洋志</t>
  </si>
  <si>
    <t>前田　直樹</t>
  </si>
  <si>
    <t>松田　和真</t>
  </si>
  <si>
    <t>吉松　剛</t>
  </si>
  <si>
    <t>池澤　隆一</t>
  </si>
  <si>
    <t>伴　航介</t>
  </si>
  <si>
    <t>杉尾　守</t>
  </si>
  <si>
    <t>河野　幸一</t>
  </si>
  <si>
    <t>池田　政史</t>
  </si>
  <si>
    <t>日高　伸浩</t>
  </si>
  <si>
    <t>水尾　訓和</t>
  </si>
  <si>
    <t>大塚　正</t>
  </si>
  <si>
    <t>串間　義孝</t>
  </si>
  <si>
    <t>釘宮　秀勝</t>
  </si>
  <si>
    <t>萩原　康弘</t>
  </si>
  <si>
    <t>後藤　洋二郎</t>
  </si>
  <si>
    <t>伊東　隆</t>
  </si>
  <si>
    <t>横山　茂</t>
  </si>
  <si>
    <t>山本　一朗</t>
  </si>
  <si>
    <t>金城　正典</t>
  </si>
  <si>
    <t>MDクラブ</t>
  </si>
  <si>
    <t>合谷　明久</t>
  </si>
  <si>
    <t>清山　明雄</t>
  </si>
  <si>
    <t>川越　清孝</t>
  </si>
  <si>
    <t>志賀　眞</t>
  </si>
  <si>
    <t>浅田　紘輔</t>
  </si>
  <si>
    <t>山口　芽輝</t>
  </si>
  <si>
    <t>竹田　悠作</t>
  </si>
  <si>
    <t>黒木　雄介</t>
  </si>
  <si>
    <t>川崎　翼</t>
  </si>
  <si>
    <t>竹本　一生</t>
  </si>
  <si>
    <t>竹本　憲児</t>
  </si>
  <si>
    <t>河野　学</t>
  </si>
  <si>
    <t>浅田　哲臣</t>
  </si>
  <si>
    <t>木下　秋太</t>
  </si>
  <si>
    <t>岩本　太郎</t>
  </si>
  <si>
    <t>坂崎　雅直</t>
  </si>
  <si>
    <t>増野　祐也</t>
  </si>
  <si>
    <t>岩切　啓</t>
  </si>
  <si>
    <t>井上　宙</t>
  </si>
  <si>
    <t>濵田　隼</t>
  </si>
  <si>
    <t>志賀　正哉</t>
  </si>
  <si>
    <t>川上　拓也</t>
  </si>
  <si>
    <t>新原　聖人</t>
  </si>
  <si>
    <t>河野　聖翔</t>
  </si>
  <si>
    <t>西嶋　建次</t>
  </si>
  <si>
    <t>眞方　靖洋</t>
  </si>
  <si>
    <t>松坂　奏志郎</t>
  </si>
  <si>
    <t>前田　陸也</t>
  </si>
  <si>
    <t>重松　亨</t>
  </si>
  <si>
    <t>寺井　遙希</t>
  </si>
  <si>
    <t>井手　瑛介</t>
  </si>
  <si>
    <t>山本　凌大</t>
  </si>
  <si>
    <t>川越　祐二</t>
  </si>
  <si>
    <t>田上　政治</t>
  </si>
  <si>
    <t>中嶋　海凪</t>
  </si>
  <si>
    <t>蓑原　一平</t>
  </si>
  <si>
    <t>寺原　俊敦</t>
  </si>
  <si>
    <t>長友　悠悟</t>
  </si>
  <si>
    <t>若松　依吹</t>
  </si>
  <si>
    <t>鍋倉　楓河</t>
  </si>
  <si>
    <t>田中　敏洋</t>
  </si>
  <si>
    <t>黒木　浩之</t>
  </si>
  <si>
    <t>國料　隆義</t>
  </si>
  <si>
    <t>長谷川　伸一</t>
  </si>
  <si>
    <t>岡峯　勝也</t>
  </si>
  <si>
    <t>甲斐　通直</t>
  </si>
  <si>
    <t>金丸　義信</t>
  </si>
  <si>
    <t>前廣　博政</t>
  </si>
  <si>
    <t>田代　慎一郎</t>
  </si>
  <si>
    <t>窪田　徳郎</t>
  </si>
  <si>
    <t>中嶋　乃悟</t>
  </si>
  <si>
    <t>松木　耀駕</t>
  </si>
  <si>
    <t>松吉　大地</t>
  </si>
  <si>
    <t>山元　陽二朗</t>
  </si>
  <si>
    <t>小森田　瑞季</t>
  </si>
  <si>
    <t>野口　陸</t>
  </si>
  <si>
    <t>平峯　凛太郎</t>
  </si>
  <si>
    <t>押川　康成</t>
  </si>
  <si>
    <t>松岡　裕二</t>
  </si>
  <si>
    <t>清水　康平</t>
  </si>
  <si>
    <t>柏田　英夫</t>
  </si>
  <si>
    <t>池田　清</t>
  </si>
  <si>
    <t>坂元　達哉</t>
  </si>
  <si>
    <t>矢野　正明</t>
  </si>
  <si>
    <t>丹保　祐斗</t>
  </si>
  <si>
    <t>松久保　亮</t>
  </si>
  <si>
    <t>中武　宏士朗</t>
  </si>
  <si>
    <t>水上　琉伽</t>
  </si>
  <si>
    <t>竹下　宣輝</t>
  </si>
  <si>
    <t>阿相　太郎</t>
  </si>
  <si>
    <t>上原　輝士</t>
  </si>
  <si>
    <t>森山　匡人</t>
  </si>
  <si>
    <t>矢野　陸人</t>
  </si>
  <si>
    <t>山元　弥月</t>
  </si>
  <si>
    <t>野口　健史</t>
  </si>
  <si>
    <t>浅尾　健二</t>
  </si>
  <si>
    <t>末藤　智史</t>
  </si>
  <si>
    <t>外山　琢朗</t>
  </si>
  <si>
    <t>大川　和男</t>
  </si>
  <si>
    <t>田中　秀樹</t>
  </si>
  <si>
    <t>TAKE　OFF　</t>
  </si>
  <si>
    <t>森山　千寿</t>
  </si>
  <si>
    <t>森　弘</t>
  </si>
  <si>
    <t>野村　潤一郎</t>
  </si>
  <si>
    <t>柏田　英生</t>
  </si>
  <si>
    <t>小城　弘</t>
  </si>
  <si>
    <t>小林市テニス協会</t>
  </si>
  <si>
    <t>柏木　輝行</t>
  </si>
  <si>
    <t>高橋　忠伸</t>
  </si>
  <si>
    <t>山路　泰徳</t>
  </si>
  <si>
    <t>井本　義春</t>
  </si>
  <si>
    <t>甲斐　秀雄</t>
  </si>
  <si>
    <t>久保田　哲寛</t>
  </si>
  <si>
    <t>甲斐　海帆</t>
  </si>
  <si>
    <t>重山　奈穂</t>
  </si>
  <si>
    <t>岩切　曜子</t>
  </si>
  <si>
    <t>大塚　可奈子</t>
  </si>
  <si>
    <t>浅尾　沙千代</t>
  </si>
  <si>
    <t>馬場　汐梨</t>
  </si>
  <si>
    <t>石井　小波</t>
  </si>
  <si>
    <t>横山　奈美</t>
  </si>
  <si>
    <t>宮田　佳奈</t>
  </si>
  <si>
    <t>矢野　優子</t>
  </si>
  <si>
    <t>井上　菜央</t>
  </si>
  <si>
    <t>川越　ゆうり</t>
  </si>
  <si>
    <t>白谷　美佳</t>
  </si>
  <si>
    <t>川越　晶子</t>
  </si>
  <si>
    <t>財部　美貴</t>
  </si>
  <si>
    <t>塩見　柚衣</t>
  </si>
  <si>
    <t>光成　七優</t>
  </si>
  <si>
    <t>稲田　さくら</t>
  </si>
  <si>
    <t>西田　沙弥香</t>
  </si>
  <si>
    <t>前原　唯乃</t>
  </si>
  <si>
    <t>百武　由紀</t>
  </si>
  <si>
    <t>岡村　純子</t>
  </si>
  <si>
    <t>大野　心葉</t>
  </si>
  <si>
    <t>清水　菜々香</t>
  </si>
  <si>
    <t>大高　綾香</t>
  </si>
  <si>
    <t>芦原　弓愛</t>
  </si>
  <si>
    <t>松尾　彩美</t>
  </si>
  <si>
    <t>藤崎　七緒</t>
  </si>
  <si>
    <t>脇田　美宇</t>
  </si>
  <si>
    <t>松浦　玲菜</t>
  </si>
  <si>
    <t>藤田　真由子</t>
  </si>
  <si>
    <t>中尾　恵里</t>
  </si>
  <si>
    <t>稲田　啓子</t>
  </si>
  <si>
    <t>南正覚　美結</t>
  </si>
  <si>
    <t>南正覚　茉那</t>
  </si>
  <si>
    <t>加行　桃子</t>
  </si>
  <si>
    <t>西元　梨子</t>
  </si>
  <si>
    <t>田原　歩実</t>
  </si>
  <si>
    <t>田原　朋恵</t>
  </si>
  <si>
    <t>南　敬淑</t>
  </si>
  <si>
    <t>黒木　寿子</t>
  </si>
  <si>
    <t>甲斐　日陽依</t>
  </si>
  <si>
    <t>池田　千穂</t>
  </si>
  <si>
    <t>坂口　典子</t>
  </si>
  <si>
    <t>宝徳　佐織</t>
  </si>
  <si>
    <t>南　由利子</t>
  </si>
  <si>
    <t>上村　幸代</t>
  </si>
  <si>
    <t>福島　由希絵</t>
  </si>
  <si>
    <t>山下　真貴子</t>
  </si>
  <si>
    <t>松尾　智奈美</t>
  </si>
  <si>
    <t>田中　知佳</t>
  </si>
  <si>
    <t>南郷　恵理子</t>
  </si>
  <si>
    <t>前廣　美友</t>
  </si>
  <si>
    <t>江口　孝子</t>
  </si>
  <si>
    <t>重山　智彩</t>
  </si>
  <si>
    <t>伊藤　凛</t>
  </si>
  <si>
    <t>井料　緋里</t>
  </si>
  <si>
    <t>大神　京子</t>
  </si>
  <si>
    <t>増元　愛佳</t>
  </si>
  <si>
    <t>森木　七星</t>
  </si>
  <si>
    <t>森木　幸葉</t>
  </si>
  <si>
    <t>鈴木　真弓</t>
  </si>
  <si>
    <t>藤原　茉由</t>
  </si>
  <si>
    <t>菊知　圭子</t>
  </si>
  <si>
    <t>亀田　有加</t>
  </si>
  <si>
    <t>高村　香織</t>
  </si>
  <si>
    <t>吉村　真美子</t>
  </si>
  <si>
    <t>久保田　明美</t>
  </si>
  <si>
    <t>宮本　明美</t>
  </si>
  <si>
    <t>壹岐　加代子</t>
  </si>
  <si>
    <t>原田　恒美</t>
  </si>
  <si>
    <t>井口　鈴音</t>
  </si>
  <si>
    <t>黒木　順子</t>
  </si>
  <si>
    <t>池田　寛子</t>
  </si>
  <si>
    <t>今井　愛</t>
  </si>
  <si>
    <t>宇野　康子</t>
  </si>
  <si>
    <t>今村　梨々花</t>
  </si>
  <si>
    <t>森　美恵</t>
  </si>
  <si>
    <t>池田　美和</t>
  </si>
  <si>
    <t>上田　麻友美</t>
  </si>
  <si>
    <t>宮下　煌梨</t>
  </si>
  <si>
    <t>長瀬　彩葉</t>
  </si>
  <si>
    <t>磯脇　日和</t>
  </si>
  <si>
    <t>木下　雪陽</t>
  </si>
  <si>
    <t>池田　朋美</t>
  </si>
  <si>
    <t>大川　友香</t>
  </si>
  <si>
    <t>新田原ＴＣ</t>
  </si>
  <si>
    <t>大野　知子</t>
  </si>
  <si>
    <t>栗山　和子</t>
  </si>
  <si>
    <t>杉田　直子</t>
  </si>
  <si>
    <t>レインボー・Ａ</t>
  </si>
  <si>
    <t>塗木　和江</t>
  </si>
  <si>
    <t>黒坂　高子</t>
  </si>
  <si>
    <t>那須　輝美</t>
  </si>
  <si>
    <t>青木　尚子</t>
  </si>
  <si>
    <t>藤江　暁美</t>
  </si>
  <si>
    <t>湯地　真里</t>
  </si>
  <si>
    <t>三隅　由美</t>
  </si>
  <si>
    <t>原田　優江</t>
  </si>
  <si>
    <t>小牧　礼</t>
  </si>
  <si>
    <t>鬼塚　いづみ</t>
  </si>
  <si>
    <t>木下　浩子</t>
  </si>
  <si>
    <t>徳丸　由美子</t>
  </si>
  <si>
    <t>白石　由美</t>
  </si>
  <si>
    <t>伊東　明美</t>
  </si>
  <si>
    <t>横山　友香</t>
  </si>
  <si>
    <t>廣瀬　由紀子</t>
  </si>
  <si>
    <t>黒木　和美</t>
  </si>
  <si>
    <t>長澤　孝美</t>
  </si>
  <si>
    <t>姫野　明美</t>
  </si>
  <si>
    <t>中薗　祐子</t>
  </si>
  <si>
    <t>上田　和美</t>
  </si>
  <si>
    <t>高野　直美</t>
  </si>
  <si>
    <t>小松　奏</t>
  </si>
  <si>
    <t>今村　千穂美</t>
  </si>
  <si>
    <t>安藤　由子</t>
  </si>
  <si>
    <t>三浦　美和</t>
  </si>
  <si>
    <t>富山　典子</t>
  </si>
  <si>
    <t>松山　明美</t>
  </si>
  <si>
    <t>川越　由紀</t>
  </si>
  <si>
    <t>鈴木　美代子</t>
  </si>
  <si>
    <t>井上　伊久美</t>
  </si>
  <si>
    <t>中原　恭子</t>
  </si>
  <si>
    <t>瀬川　明美</t>
  </si>
  <si>
    <t>山永　あい子</t>
  </si>
  <si>
    <t>本　智美</t>
  </si>
  <si>
    <t>山元　友子</t>
  </si>
  <si>
    <t>春成　恵子</t>
  </si>
  <si>
    <t>谷　ひとみ</t>
  </si>
  <si>
    <t>四元　睦美</t>
  </si>
  <si>
    <t>諏訪　順子</t>
  </si>
  <si>
    <t>岩切　啓子</t>
  </si>
  <si>
    <t>泉　玲子</t>
  </si>
  <si>
    <t>宮本　由美子</t>
  </si>
  <si>
    <t>津曲　春美</t>
  </si>
  <si>
    <t>高田　朋実</t>
  </si>
  <si>
    <t>嶺岸　恵</t>
  </si>
  <si>
    <t>仲山　なな子</t>
  </si>
  <si>
    <t>園田　美緑</t>
  </si>
  <si>
    <t>鳥原　耀</t>
  </si>
  <si>
    <t>枝元　心美</t>
  </si>
  <si>
    <t>小泉　百伽</t>
  </si>
  <si>
    <t>白石　瞳</t>
  </si>
  <si>
    <t>甲斐　叶美</t>
  </si>
  <si>
    <t>辻　紗綾</t>
  </si>
  <si>
    <t>甲斐　蘭楽</t>
  </si>
  <si>
    <t>宮﨑　真由美</t>
  </si>
  <si>
    <t>大山　智子</t>
  </si>
  <si>
    <t>林　良美</t>
  </si>
  <si>
    <t>横田　佳奈子</t>
  </si>
  <si>
    <t>高橋　由美子</t>
  </si>
  <si>
    <t>迫田　晶子</t>
  </si>
  <si>
    <t>小間　道子</t>
  </si>
  <si>
    <t>川子　ひとみ</t>
  </si>
  <si>
    <t>久保　昂大</t>
  </si>
  <si>
    <t xml:space="preserve">宮崎大宮高校 </t>
  </si>
  <si>
    <t xml:space="preserve">日向学院高校 </t>
  </si>
  <si>
    <t xml:space="preserve">新田原TC </t>
  </si>
  <si>
    <t xml:space="preserve">ミヤテニ </t>
  </si>
  <si>
    <t>高橋　宏明</t>
  </si>
  <si>
    <t xml:space="preserve">公立SNTC </t>
  </si>
  <si>
    <t>山下　翔</t>
  </si>
  <si>
    <t xml:space="preserve">シーガイア </t>
  </si>
  <si>
    <t>CH.イワキリ</t>
  </si>
  <si>
    <t xml:space="preserve">RSTennis </t>
  </si>
  <si>
    <t>中嶋　大吾</t>
  </si>
  <si>
    <t>高田　直樹</t>
  </si>
  <si>
    <t>鶴田　幸市</t>
  </si>
  <si>
    <t xml:space="preserve">宮崎南高校 </t>
  </si>
  <si>
    <t xml:space="preserve">チームミリオン </t>
  </si>
  <si>
    <t xml:space="preserve">KTC </t>
  </si>
  <si>
    <t>森　賛喜</t>
  </si>
  <si>
    <t>小城　 弘</t>
  </si>
  <si>
    <t>2023/5/31現在</t>
    <phoneticPr fontId="2"/>
  </si>
  <si>
    <t>ルネサンス</t>
    <phoneticPr fontId="2"/>
  </si>
  <si>
    <t>チームミリオン</t>
    <phoneticPr fontId="2"/>
  </si>
  <si>
    <t>宮崎日大高校</t>
    <phoneticPr fontId="2"/>
  </si>
  <si>
    <t>甲斐　琢人</t>
    <rPh sb="0" eb="2">
      <t>カイ</t>
    </rPh>
    <rPh sb="3" eb="4">
      <t>タク</t>
    </rPh>
    <rPh sb="4" eb="5">
      <t>ヒト</t>
    </rPh>
    <phoneticPr fontId="2"/>
  </si>
  <si>
    <t>旭化成TC</t>
    <phoneticPr fontId="2"/>
  </si>
  <si>
    <t>栫　恵太</t>
    <rPh sb="0" eb="1">
      <t>カコイ</t>
    </rPh>
    <rPh sb="2" eb="4">
      <t>ケイタ</t>
    </rPh>
    <phoneticPr fontId="2"/>
  </si>
  <si>
    <t>持井　康</t>
    <rPh sb="0" eb="2">
      <t>モチイ</t>
    </rPh>
    <rPh sb="3" eb="4">
      <t>ヤス</t>
    </rPh>
    <phoneticPr fontId="2"/>
  </si>
  <si>
    <t>川西　啓太郎</t>
    <rPh sb="0" eb="2">
      <t>カワニシ</t>
    </rPh>
    <rPh sb="3" eb="4">
      <t>ケイ</t>
    </rPh>
    <rPh sb="4" eb="6">
      <t>タロウ</t>
    </rPh>
    <phoneticPr fontId="2"/>
  </si>
  <si>
    <t>日向学院中学校</t>
    <rPh sb="0" eb="4">
      <t>ヒュウガガクイン</t>
    </rPh>
    <rPh sb="4" eb="7">
      <t>チュウガッコウ</t>
    </rPh>
    <phoneticPr fontId="2"/>
  </si>
  <si>
    <t>日高　海東</t>
    <rPh sb="0" eb="2">
      <t>ヒダカ</t>
    </rPh>
    <rPh sb="3" eb="4">
      <t>カイ</t>
    </rPh>
    <rPh sb="4" eb="5">
      <t>ヒガシ</t>
    </rPh>
    <phoneticPr fontId="2"/>
  </si>
  <si>
    <t>清武町ジュニア</t>
    <rPh sb="0" eb="2">
      <t>キヨタケ</t>
    </rPh>
    <rPh sb="2" eb="3">
      <t>チョウ</t>
    </rPh>
    <phoneticPr fontId="2"/>
  </si>
  <si>
    <t>河野　太夢</t>
    <rPh sb="0" eb="2">
      <t>カワノ</t>
    </rPh>
    <rPh sb="3" eb="4">
      <t>タ</t>
    </rPh>
    <rPh sb="4" eb="5">
      <t>ユメ</t>
    </rPh>
    <phoneticPr fontId="2"/>
  </si>
  <si>
    <t>R5春チャレ</t>
    <rPh sb="2" eb="3">
      <t>ハル</t>
    </rPh>
    <phoneticPr fontId="2"/>
  </si>
  <si>
    <t>武馬　航洋</t>
    <rPh sb="0" eb="1">
      <t>タケ</t>
    </rPh>
    <rPh sb="1" eb="2">
      <t>ウマ</t>
    </rPh>
    <rPh sb="3" eb="4">
      <t>コウ</t>
    </rPh>
    <rPh sb="4" eb="5">
      <t>ヨウ</t>
    </rPh>
    <phoneticPr fontId="2"/>
  </si>
  <si>
    <t>ファイナル</t>
    <phoneticPr fontId="2"/>
  </si>
  <si>
    <t>久保田　蓮人　</t>
    <rPh sb="4" eb="5">
      <t>レン</t>
    </rPh>
    <rPh sb="5" eb="6">
      <t>ヒト</t>
    </rPh>
    <phoneticPr fontId="2"/>
  </si>
  <si>
    <t>宮崎西高校</t>
    <phoneticPr fontId="2"/>
  </si>
  <si>
    <t>永田　飛吾</t>
    <rPh sb="0" eb="2">
      <t>ナガタ</t>
    </rPh>
    <rPh sb="3" eb="4">
      <t>ト</t>
    </rPh>
    <rPh sb="4" eb="5">
      <t>ゴ</t>
    </rPh>
    <phoneticPr fontId="2"/>
  </si>
  <si>
    <t>延岡ロイヤル</t>
    <rPh sb="0" eb="2">
      <t>ノベオカ</t>
    </rPh>
    <phoneticPr fontId="2"/>
  </si>
  <si>
    <t>田川　　壮太</t>
    <rPh sb="0" eb="2">
      <t>タガワ</t>
    </rPh>
    <rPh sb="4" eb="5">
      <t>ソウ</t>
    </rPh>
    <rPh sb="5" eb="6">
      <t>タ</t>
    </rPh>
    <phoneticPr fontId="2"/>
  </si>
  <si>
    <t>松岡　直哉</t>
    <rPh sb="3" eb="5">
      <t>ナオヤ</t>
    </rPh>
    <phoneticPr fontId="2"/>
  </si>
  <si>
    <t>ルネサンス</t>
    <phoneticPr fontId="2"/>
  </si>
  <si>
    <t>鶴田　隼士</t>
    <rPh sb="0" eb="2">
      <t>ツルタ</t>
    </rPh>
    <rPh sb="3" eb="4">
      <t>ハヤト</t>
    </rPh>
    <rPh sb="4" eb="5">
      <t>シ</t>
    </rPh>
    <phoneticPr fontId="2"/>
  </si>
  <si>
    <t>チームエリート</t>
    <phoneticPr fontId="2"/>
  </si>
  <si>
    <t>柳田　尚輝</t>
    <rPh sb="0" eb="2">
      <t>ヤナギタ</t>
    </rPh>
    <rPh sb="3" eb="5">
      <t>ナオキ</t>
    </rPh>
    <phoneticPr fontId="2"/>
  </si>
  <si>
    <t>木下　敬士郎</t>
    <rPh sb="0" eb="2">
      <t>キシタ</t>
    </rPh>
    <rPh sb="3" eb="4">
      <t>ケイ</t>
    </rPh>
    <rPh sb="4" eb="6">
      <t>シロウ</t>
    </rPh>
    <phoneticPr fontId="2"/>
  </si>
  <si>
    <t>宮崎大学</t>
    <rPh sb="0" eb="2">
      <t>ミヤザキ</t>
    </rPh>
    <rPh sb="2" eb="4">
      <t>ダイガク</t>
    </rPh>
    <phoneticPr fontId="2"/>
  </si>
  <si>
    <t>寺田　壮助</t>
    <rPh sb="0" eb="2">
      <t>テラダ</t>
    </rPh>
    <rPh sb="3" eb="4">
      <t>ソウ</t>
    </rPh>
    <rPh sb="4" eb="5">
      <t>スケ</t>
    </rPh>
    <phoneticPr fontId="2"/>
  </si>
  <si>
    <t>諏訪　景英</t>
    <rPh sb="0" eb="2">
      <t>スワ</t>
    </rPh>
    <rPh sb="3" eb="4">
      <t>ケイ</t>
    </rPh>
    <rPh sb="4" eb="5">
      <t>ヒデ</t>
    </rPh>
    <phoneticPr fontId="2"/>
  </si>
  <si>
    <t>宮崎日大高校</t>
    <phoneticPr fontId="2"/>
  </si>
  <si>
    <t>山田　剛志</t>
    <rPh sb="0" eb="2">
      <t>ヤマダ</t>
    </rPh>
    <rPh sb="3" eb="4">
      <t>ゴウ</t>
    </rPh>
    <rPh sb="4" eb="5">
      <t>シ</t>
    </rPh>
    <phoneticPr fontId="2"/>
  </si>
  <si>
    <t>伊地知　優心</t>
    <rPh sb="0" eb="3">
      <t>イチチ</t>
    </rPh>
    <rPh sb="4" eb="5">
      <t>ユウ</t>
    </rPh>
    <rPh sb="5" eb="6">
      <t>シン</t>
    </rPh>
    <phoneticPr fontId="2"/>
  </si>
  <si>
    <t>宮崎公立大学</t>
    <rPh sb="0" eb="2">
      <t>ミヤザキ</t>
    </rPh>
    <rPh sb="2" eb="4">
      <t>コウリツ</t>
    </rPh>
    <rPh sb="4" eb="6">
      <t>ダイガク</t>
    </rPh>
    <phoneticPr fontId="2"/>
  </si>
  <si>
    <t>佐藤　隼太郎</t>
    <rPh sb="3" eb="4">
      <t>シュン</t>
    </rPh>
    <rPh sb="4" eb="6">
      <t>タロウ</t>
    </rPh>
    <phoneticPr fontId="2"/>
  </si>
  <si>
    <t>チームミリオン</t>
    <phoneticPr fontId="2"/>
  </si>
  <si>
    <t>川口　幸之伸</t>
    <rPh sb="0" eb="2">
      <t>カワグチ</t>
    </rPh>
    <rPh sb="3" eb="4">
      <t>コウ</t>
    </rPh>
    <rPh sb="4" eb="5">
      <t>ノ</t>
    </rPh>
    <rPh sb="5" eb="6">
      <t>シン</t>
    </rPh>
    <phoneticPr fontId="2"/>
  </si>
  <si>
    <t>シーガイア</t>
    <phoneticPr fontId="2"/>
  </si>
  <si>
    <t>上森　義大</t>
    <rPh sb="0" eb="2">
      <t>カミモリ</t>
    </rPh>
    <rPh sb="3" eb="4">
      <t>ヨシ</t>
    </rPh>
    <rPh sb="4" eb="5">
      <t>ダイ</t>
    </rPh>
    <phoneticPr fontId="2"/>
  </si>
  <si>
    <t>MTF</t>
    <phoneticPr fontId="2"/>
  </si>
  <si>
    <t>中嶋　海槻</t>
    <rPh sb="0" eb="2">
      <t>ナカジマ</t>
    </rPh>
    <rPh sb="3" eb="4">
      <t>ウミ</t>
    </rPh>
    <rPh sb="4" eb="5">
      <t>キ</t>
    </rPh>
    <phoneticPr fontId="2"/>
  </si>
  <si>
    <t>森山　和貴</t>
    <rPh sb="0" eb="2">
      <t>モリヤマ</t>
    </rPh>
    <rPh sb="3" eb="5">
      <t>カズキ</t>
    </rPh>
    <phoneticPr fontId="2"/>
  </si>
  <si>
    <t>日高　大空</t>
    <rPh sb="0" eb="2">
      <t>ヒダカ</t>
    </rPh>
    <rPh sb="3" eb="5">
      <t>オオゾラ</t>
    </rPh>
    <phoneticPr fontId="2"/>
  </si>
  <si>
    <t>徳益　匠陽</t>
    <rPh sb="0" eb="2">
      <t>トクマス</t>
    </rPh>
    <rPh sb="3" eb="4">
      <t>タクミ</t>
    </rPh>
    <rPh sb="4" eb="5">
      <t>ヨウ</t>
    </rPh>
    <phoneticPr fontId="2"/>
  </si>
  <si>
    <t>fun-fan</t>
    <phoneticPr fontId="2"/>
  </si>
  <si>
    <t>疋田　敦翔</t>
    <rPh sb="0" eb="2">
      <t>ヒキタ</t>
    </rPh>
    <rPh sb="3" eb="4">
      <t>アツ</t>
    </rPh>
    <rPh sb="4" eb="5">
      <t>ショウ</t>
    </rPh>
    <phoneticPr fontId="2"/>
  </si>
  <si>
    <t>鶴田　拓士</t>
    <rPh sb="0" eb="2">
      <t>ツルタ</t>
    </rPh>
    <rPh sb="3" eb="4">
      <t>タク</t>
    </rPh>
    <rPh sb="4" eb="5">
      <t>シ</t>
    </rPh>
    <phoneticPr fontId="2"/>
  </si>
  <si>
    <t>有馬　文彦</t>
    <rPh sb="0" eb="2">
      <t>アリマ</t>
    </rPh>
    <rPh sb="3" eb="4">
      <t>ブン</t>
    </rPh>
    <rPh sb="4" eb="5">
      <t>ヒコ</t>
    </rPh>
    <phoneticPr fontId="2"/>
  </si>
  <si>
    <t>疋田　丈翔</t>
    <rPh sb="0" eb="2">
      <t>ヒキタ</t>
    </rPh>
    <rPh sb="3" eb="4">
      <t>タケ</t>
    </rPh>
    <rPh sb="4" eb="5">
      <t>ショウ</t>
    </rPh>
    <phoneticPr fontId="2"/>
  </si>
  <si>
    <t>下野　幸翔</t>
    <rPh sb="0" eb="2">
      <t>シモノ</t>
    </rPh>
    <rPh sb="3" eb="4">
      <t>コウ</t>
    </rPh>
    <rPh sb="4" eb="5">
      <t>ショウ</t>
    </rPh>
    <phoneticPr fontId="2"/>
  </si>
  <si>
    <t>熊澤　光洋</t>
    <rPh sb="0" eb="2">
      <t>クマザワ</t>
    </rPh>
    <rPh sb="3" eb="4">
      <t>ヒカリ</t>
    </rPh>
    <rPh sb="4" eb="5">
      <t>ヨウ</t>
    </rPh>
    <phoneticPr fontId="2"/>
  </si>
  <si>
    <t>R5会長杯</t>
    <rPh sb="2" eb="4">
      <t>カイチョウ</t>
    </rPh>
    <rPh sb="4" eb="5">
      <t>ハイ</t>
    </rPh>
    <phoneticPr fontId="2"/>
  </si>
  <si>
    <t>ファイナル</t>
    <phoneticPr fontId="7"/>
  </si>
  <si>
    <t>MTF</t>
    <phoneticPr fontId="7"/>
  </si>
  <si>
    <t>チームミリオン</t>
    <phoneticPr fontId="7"/>
  </si>
  <si>
    <t>坂本　文俊</t>
    <rPh sb="0" eb="2">
      <t>サカモト</t>
    </rPh>
    <rPh sb="3" eb="4">
      <t>ブン</t>
    </rPh>
    <rPh sb="4" eb="5">
      <t>シュン</t>
    </rPh>
    <phoneticPr fontId="7"/>
  </si>
  <si>
    <t>ルネサンス</t>
    <phoneticPr fontId="7"/>
  </si>
  <si>
    <t>岩野　秀樹</t>
    <rPh sb="0" eb="2">
      <t>イワノ</t>
    </rPh>
    <rPh sb="3" eb="4">
      <t>ヒデ</t>
    </rPh>
    <rPh sb="4" eb="5">
      <t>キ</t>
    </rPh>
    <phoneticPr fontId="7"/>
  </si>
  <si>
    <t>木下　敬士郎</t>
    <rPh sb="0" eb="2">
      <t>キシタ</t>
    </rPh>
    <rPh sb="3" eb="4">
      <t>ケイ</t>
    </rPh>
    <rPh sb="4" eb="6">
      <t>シロウ</t>
    </rPh>
    <phoneticPr fontId="7"/>
  </si>
  <si>
    <t>宮崎大学</t>
    <rPh sb="0" eb="2">
      <t>ミヤザキ</t>
    </rPh>
    <rPh sb="2" eb="4">
      <t>ダイガク</t>
    </rPh>
    <phoneticPr fontId="7"/>
  </si>
  <si>
    <t>八代　海斗</t>
    <rPh sb="0" eb="2">
      <t>ヤツシロ</t>
    </rPh>
    <rPh sb="3" eb="5">
      <t>カイト</t>
    </rPh>
    <phoneticPr fontId="7"/>
  </si>
  <si>
    <t>シーガイア</t>
    <phoneticPr fontId="7"/>
  </si>
  <si>
    <t>中嶋　乃悟</t>
    <rPh sb="3" eb="4">
      <t>ノ</t>
    </rPh>
    <rPh sb="4" eb="5">
      <t>ゴ</t>
    </rPh>
    <phoneticPr fontId="7"/>
  </si>
  <si>
    <t>諏訪　颯汰</t>
    <rPh sb="0" eb="2">
      <t>スワ</t>
    </rPh>
    <rPh sb="3" eb="5">
      <t>ソウタ</t>
    </rPh>
    <phoneticPr fontId="7"/>
  </si>
  <si>
    <t>中野　浩文</t>
    <rPh sb="3" eb="4">
      <t>ヒロ</t>
    </rPh>
    <rPh sb="4" eb="5">
      <t>ブン</t>
    </rPh>
    <phoneticPr fontId="7"/>
  </si>
  <si>
    <t>杉　明</t>
    <rPh sb="2" eb="3">
      <t>アキラ</t>
    </rPh>
    <phoneticPr fontId="7"/>
  </si>
  <si>
    <t>坂本　龍稀</t>
    <rPh sb="0" eb="2">
      <t>サカモト</t>
    </rPh>
    <rPh sb="3" eb="4">
      <t>リュウ</t>
    </rPh>
    <rPh sb="4" eb="5">
      <t>キ</t>
    </rPh>
    <phoneticPr fontId="7"/>
  </si>
  <si>
    <t>松岡　直哉</t>
    <rPh sb="0" eb="2">
      <t>マツオカ</t>
    </rPh>
    <rPh sb="3" eb="5">
      <t>ナオヤ</t>
    </rPh>
    <phoneticPr fontId="7"/>
  </si>
  <si>
    <t>宮崎農業高校</t>
    <rPh sb="0" eb="2">
      <t>ミヤザキ</t>
    </rPh>
    <rPh sb="2" eb="4">
      <t>ノウギョウ</t>
    </rPh>
    <rPh sb="4" eb="6">
      <t>コウコウ</t>
    </rPh>
    <phoneticPr fontId="7"/>
  </si>
  <si>
    <t>丸山　凌平</t>
    <rPh sb="0" eb="2">
      <t>マルヤマ</t>
    </rPh>
    <rPh sb="3" eb="5">
      <t>リョウヘイ</t>
    </rPh>
    <phoneticPr fontId="7"/>
  </si>
  <si>
    <t>日向学院中学校</t>
    <rPh sb="0" eb="4">
      <t>ヒュウガガクイン</t>
    </rPh>
    <rPh sb="4" eb="7">
      <t>チュウガッコウ</t>
    </rPh>
    <phoneticPr fontId="7"/>
  </si>
  <si>
    <t>川西　　啓太郎</t>
    <rPh sb="0" eb="2">
      <t>カワニシ</t>
    </rPh>
    <rPh sb="4" eb="5">
      <t>ケイ</t>
    </rPh>
    <rPh sb="5" eb="7">
      <t>タロウ</t>
    </rPh>
    <phoneticPr fontId="7"/>
  </si>
  <si>
    <t>坂崎　雅直</t>
    <rPh sb="0" eb="2">
      <t>サカザキ</t>
    </rPh>
    <rPh sb="3" eb="4">
      <t>マサ</t>
    </rPh>
    <rPh sb="4" eb="5">
      <t>ナオ</t>
    </rPh>
    <phoneticPr fontId="7"/>
  </si>
  <si>
    <t>東山　浩一</t>
    <rPh sb="0" eb="1">
      <t>ヒガシ</t>
    </rPh>
    <rPh sb="1" eb="2">
      <t>ヤマ</t>
    </rPh>
    <rPh sb="3" eb="4">
      <t>ヒロシ</t>
    </rPh>
    <rPh sb="4" eb="5">
      <t>イチ</t>
    </rPh>
    <phoneticPr fontId="7"/>
  </si>
  <si>
    <t>山崎　和幸</t>
    <rPh sb="0" eb="2">
      <t>ヤマザキ</t>
    </rPh>
    <rPh sb="3" eb="5">
      <t>カズユキ</t>
    </rPh>
    <phoneticPr fontId="7"/>
  </si>
  <si>
    <t>竹本　一生</t>
    <rPh sb="0" eb="2">
      <t>タケモト</t>
    </rPh>
    <rPh sb="3" eb="5">
      <t>イッショウ</t>
    </rPh>
    <phoneticPr fontId="7"/>
  </si>
  <si>
    <t>日高　大空</t>
    <rPh sb="0" eb="2">
      <t>ヒダカ</t>
    </rPh>
    <rPh sb="3" eb="5">
      <t>オオゾラ</t>
    </rPh>
    <phoneticPr fontId="7"/>
  </si>
  <si>
    <t>日高　幸一</t>
    <rPh sb="0" eb="2">
      <t>ヒダカ</t>
    </rPh>
    <rPh sb="3" eb="5">
      <t>コウイチ</t>
    </rPh>
    <phoneticPr fontId="7"/>
  </si>
  <si>
    <t>MDクラブ</t>
    <phoneticPr fontId="7"/>
  </si>
  <si>
    <t>金城　正典</t>
    <rPh sb="0" eb="2">
      <t>キンジョウ</t>
    </rPh>
    <rPh sb="3" eb="4">
      <t>マサ</t>
    </rPh>
    <rPh sb="4" eb="5">
      <t>ノリ</t>
    </rPh>
    <phoneticPr fontId="7"/>
  </si>
  <si>
    <t>鶴田　隼士</t>
    <rPh sb="0" eb="2">
      <t>ツルタ</t>
    </rPh>
    <rPh sb="3" eb="4">
      <t>ハヤト</t>
    </rPh>
    <rPh sb="4" eb="5">
      <t>シ</t>
    </rPh>
    <phoneticPr fontId="7"/>
  </si>
  <si>
    <t>チームエリート</t>
    <phoneticPr fontId="7"/>
  </si>
  <si>
    <t>岩本　太郎</t>
    <rPh sb="0" eb="2">
      <t>イワモト</t>
    </rPh>
    <rPh sb="3" eb="5">
      <t>タロウ</t>
    </rPh>
    <phoneticPr fontId="7"/>
  </si>
  <si>
    <t>松木　耀駕</t>
    <rPh sb="0" eb="2">
      <t>マツキ</t>
    </rPh>
    <rPh sb="3" eb="4">
      <t>ヨウ</t>
    </rPh>
    <rPh sb="4" eb="5">
      <t>ガ</t>
    </rPh>
    <phoneticPr fontId="7"/>
  </si>
  <si>
    <t>清水　康平</t>
    <rPh sb="0" eb="2">
      <t>シミズ</t>
    </rPh>
    <rPh sb="3" eb="5">
      <t>コウヘイ</t>
    </rPh>
    <phoneticPr fontId="7"/>
  </si>
  <si>
    <t>西嶋　健次</t>
    <rPh sb="0" eb="2">
      <t>ニシジマ</t>
    </rPh>
    <rPh sb="3" eb="4">
      <t>ケン</t>
    </rPh>
    <rPh sb="4" eb="5">
      <t>ジ</t>
    </rPh>
    <phoneticPr fontId="7"/>
  </si>
  <si>
    <t>伊地知　優心</t>
    <rPh sb="0" eb="3">
      <t>イチチ</t>
    </rPh>
    <rPh sb="4" eb="6">
      <t>ユウシン</t>
    </rPh>
    <phoneticPr fontId="7"/>
  </si>
  <si>
    <t>宮崎公立大学</t>
    <rPh sb="0" eb="2">
      <t>ミヤザキ</t>
    </rPh>
    <rPh sb="2" eb="4">
      <t>コウリツ</t>
    </rPh>
    <rPh sb="4" eb="6">
      <t>ダイガク</t>
    </rPh>
    <phoneticPr fontId="7"/>
  </si>
  <si>
    <t>黒河　和馬</t>
    <rPh sb="0" eb="2">
      <t>クロカワ</t>
    </rPh>
    <rPh sb="3" eb="5">
      <t>カズマ</t>
    </rPh>
    <phoneticPr fontId="7"/>
  </si>
  <si>
    <t>松坂　奏志郎</t>
    <rPh sb="0" eb="2">
      <t>マツサカ</t>
    </rPh>
    <rPh sb="3" eb="4">
      <t>カナ</t>
    </rPh>
    <rPh sb="4" eb="6">
      <t>シロウ</t>
    </rPh>
    <phoneticPr fontId="7"/>
  </si>
  <si>
    <t xml:space="preserve">えびのジュニア </t>
    <phoneticPr fontId="7"/>
  </si>
  <si>
    <t>黒木　雄介</t>
    <rPh sb="0" eb="2">
      <t>クロキ</t>
    </rPh>
    <rPh sb="3" eb="5">
      <t>ユウスケ</t>
    </rPh>
    <phoneticPr fontId="7"/>
  </si>
  <si>
    <t>中嶋　海凪</t>
    <rPh sb="0" eb="2">
      <t>ナカジマ</t>
    </rPh>
    <rPh sb="3" eb="4">
      <t>ウミ</t>
    </rPh>
    <rPh sb="4" eb="5">
      <t>ナギ</t>
    </rPh>
    <phoneticPr fontId="7"/>
  </si>
  <si>
    <t>宮崎工業高校</t>
    <rPh sb="0" eb="2">
      <t>ミヤザキ</t>
    </rPh>
    <rPh sb="2" eb="4">
      <t>コウギョウ</t>
    </rPh>
    <rPh sb="4" eb="6">
      <t>コウコウ</t>
    </rPh>
    <phoneticPr fontId="7"/>
  </si>
  <si>
    <t>長友　悠悟</t>
    <rPh sb="3" eb="4">
      <t>ユウ</t>
    </rPh>
    <rPh sb="4" eb="5">
      <t>ゴ</t>
    </rPh>
    <phoneticPr fontId="7"/>
  </si>
  <si>
    <t>宮崎西高校</t>
    <phoneticPr fontId="7"/>
  </si>
  <si>
    <t>ハンラハン美璃</t>
    <phoneticPr fontId="9"/>
  </si>
  <si>
    <t>森　美恵</t>
    <rPh sb="0" eb="1">
      <t>モリ</t>
    </rPh>
    <rPh sb="2" eb="4">
      <t>ミエ</t>
    </rPh>
    <phoneticPr fontId="9"/>
  </si>
  <si>
    <t>三股ACT</t>
    <rPh sb="0" eb="2">
      <t>ミマタ</t>
    </rPh>
    <phoneticPr fontId="9"/>
  </si>
  <si>
    <t>加藤　華恋</t>
    <rPh sb="0" eb="2">
      <t>カトウ</t>
    </rPh>
    <rPh sb="3" eb="4">
      <t>カ</t>
    </rPh>
    <rPh sb="4" eb="5">
      <t>コイ</t>
    </rPh>
    <phoneticPr fontId="9"/>
  </si>
  <si>
    <t>KTC</t>
    <phoneticPr fontId="9"/>
  </si>
  <si>
    <t>百武　由紀</t>
    <rPh sb="0" eb="2">
      <t>ヒャクタケ</t>
    </rPh>
    <rPh sb="3" eb="5">
      <t>ユキ</t>
    </rPh>
    <phoneticPr fontId="9"/>
  </si>
  <si>
    <t>中村　優月</t>
    <rPh sb="0" eb="2">
      <t>ナカムラ</t>
    </rPh>
    <rPh sb="3" eb="4">
      <t>ユウ</t>
    </rPh>
    <rPh sb="4" eb="5">
      <t>ツキ</t>
    </rPh>
    <phoneticPr fontId="9"/>
  </si>
  <si>
    <t>小林中学校</t>
    <phoneticPr fontId="9"/>
  </si>
  <si>
    <t>入木　千代</t>
    <rPh sb="0" eb="2">
      <t>イリキ</t>
    </rPh>
    <rPh sb="3" eb="5">
      <t>チヨ</t>
    </rPh>
    <phoneticPr fontId="9"/>
  </si>
  <si>
    <t>西村　涼</t>
    <rPh sb="0" eb="2">
      <t>ニシムラ</t>
    </rPh>
    <rPh sb="3" eb="4">
      <t>リョウ</t>
    </rPh>
    <phoneticPr fontId="9"/>
  </si>
  <si>
    <t>北村　漣香</t>
    <rPh sb="0" eb="2">
      <t>キタムラ</t>
    </rPh>
    <rPh sb="3" eb="4">
      <t>レン</t>
    </rPh>
    <rPh sb="4" eb="5">
      <t>カ</t>
    </rPh>
    <phoneticPr fontId="9"/>
  </si>
  <si>
    <t>宮崎日大高校</t>
    <rPh sb="0" eb="2">
      <t>ミヤザキ</t>
    </rPh>
    <rPh sb="2" eb="4">
      <t>ニチダイ</t>
    </rPh>
    <rPh sb="4" eb="6">
      <t>コウコウ</t>
    </rPh>
    <phoneticPr fontId="9"/>
  </si>
  <si>
    <t>眞方　璃奈</t>
    <rPh sb="0" eb="2">
      <t>マガタ</t>
    </rPh>
    <rPh sb="3" eb="4">
      <t>リ</t>
    </rPh>
    <rPh sb="4" eb="5">
      <t>ナ</t>
    </rPh>
    <phoneticPr fontId="9"/>
  </si>
  <si>
    <t>長友　真弓</t>
    <rPh sb="0" eb="2">
      <t>ナガトモ</t>
    </rPh>
    <rPh sb="3" eb="5">
      <t>マユミ</t>
    </rPh>
    <phoneticPr fontId="9"/>
  </si>
  <si>
    <t>伊藤　瑠菜</t>
    <rPh sb="0" eb="2">
      <t>イトウ</t>
    </rPh>
    <rPh sb="3" eb="4">
      <t>ル</t>
    </rPh>
    <rPh sb="4" eb="5">
      <t>ナ</t>
    </rPh>
    <phoneticPr fontId="9"/>
  </si>
  <si>
    <t>林　良美</t>
    <rPh sb="0" eb="1">
      <t>ハヤシ</t>
    </rPh>
    <rPh sb="2" eb="4">
      <t>ヨシミ</t>
    </rPh>
    <phoneticPr fontId="9"/>
  </si>
  <si>
    <t>ルネサンス</t>
    <phoneticPr fontId="9"/>
  </si>
  <si>
    <t>今村　梨々花</t>
    <rPh sb="0" eb="2">
      <t>イマムラ</t>
    </rPh>
    <rPh sb="3" eb="4">
      <t>リ</t>
    </rPh>
    <rPh sb="5" eb="6">
      <t>ハナ</t>
    </rPh>
    <phoneticPr fontId="9"/>
  </si>
  <si>
    <t>壹岐　加代子</t>
    <rPh sb="0" eb="1">
      <t>イチ</t>
    </rPh>
    <rPh sb="3" eb="6">
      <t>カヨコ</t>
    </rPh>
    <phoneticPr fontId="9"/>
  </si>
  <si>
    <t>長瀬　明日花</t>
    <rPh sb="0" eb="2">
      <t>ナガセ</t>
    </rPh>
    <rPh sb="3" eb="6">
      <t>アスカ</t>
    </rPh>
    <phoneticPr fontId="9"/>
  </si>
  <si>
    <t>吉見　英</t>
    <rPh sb="0" eb="2">
      <t>ヨシミ</t>
    </rPh>
    <rPh sb="3" eb="4">
      <t>エイ</t>
    </rPh>
    <phoneticPr fontId="9"/>
  </si>
  <si>
    <t xml:space="preserve">チームミリオン </t>
    <phoneticPr fontId="9"/>
  </si>
  <si>
    <t>井料　沙紀</t>
    <rPh sb="0" eb="2">
      <t>イリョウ</t>
    </rPh>
    <rPh sb="3" eb="5">
      <t>サキ</t>
    </rPh>
    <phoneticPr fontId="9"/>
  </si>
  <si>
    <t>鶴田　陽菜</t>
    <rPh sb="0" eb="2">
      <t>ツルタ</t>
    </rPh>
    <rPh sb="3" eb="5">
      <t>ハルナ</t>
    </rPh>
    <phoneticPr fontId="9"/>
  </si>
  <si>
    <t>白谷　知美</t>
    <rPh sb="0" eb="2">
      <t>シラタニ</t>
    </rPh>
    <rPh sb="3" eb="5">
      <t>トモミ</t>
    </rPh>
    <phoneticPr fontId="9"/>
  </si>
  <si>
    <t>小山　愛美</t>
    <rPh sb="0" eb="2">
      <t>コヤマ</t>
    </rPh>
    <rPh sb="3" eb="5">
      <t>アイミ</t>
    </rPh>
    <phoneticPr fontId="9"/>
  </si>
  <si>
    <t>原田　祥子</t>
    <rPh sb="0" eb="2">
      <t>ハラダ</t>
    </rPh>
    <rPh sb="3" eb="5">
      <t>ショウコ</t>
    </rPh>
    <phoneticPr fontId="9"/>
  </si>
  <si>
    <t>ハンラハン奏楓</t>
    <rPh sb="5" eb="6">
      <t>カナ</t>
    </rPh>
    <rPh sb="6" eb="7">
      <t>カエデ</t>
    </rPh>
    <phoneticPr fontId="9"/>
  </si>
  <si>
    <t>MTF</t>
    <phoneticPr fontId="9"/>
  </si>
  <si>
    <t>横田　佳奈子</t>
    <rPh sb="0" eb="2">
      <t>ヨコタ</t>
    </rPh>
    <rPh sb="3" eb="5">
      <t>カナ</t>
    </rPh>
    <rPh sb="5" eb="6">
      <t>コ</t>
    </rPh>
    <phoneticPr fontId="9"/>
  </si>
  <si>
    <t>内山　優子</t>
    <rPh sb="0" eb="2">
      <t>ウチヤマ</t>
    </rPh>
    <rPh sb="3" eb="5">
      <t>ユウコ</t>
    </rPh>
    <phoneticPr fontId="9"/>
  </si>
  <si>
    <t>チームサトウ</t>
    <phoneticPr fontId="9"/>
  </si>
  <si>
    <t>那須　愛菜</t>
    <rPh sb="0" eb="2">
      <t>ナス</t>
    </rPh>
    <rPh sb="3" eb="5">
      <t>アイナ</t>
    </rPh>
    <phoneticPr fontId="9"/>
  </si>
  <si>
    <t>ライジングサンHJC</t>
    <phoneticPr fontId="9"/>
  </si>
  <si>
    <t>秋月　真音</t>
    <rPh sb="0" eb="2">
      <t>アキツキ</t>
    </rPh>
    <rPh sb="3" eb="4">
      <t>マ</t>
    </rPh>
    <rPh sb="4" eb="5">
      <t>オト</t>
    </rPh>
    <phoneticPr fontId="9"/>
  </si>
  <si>
    <t>宮崎公立大学</t>
    <rPh sb="0" eb="2">
      <t>ミヤザキ</t>
    </rPh>
    <rPh sb="2" eb="4">
      <t>コウリツ</t>
    </rPh>
    <rPh sb="4" eb="6">
      <t>ダイガク</t>
    </rPh>
    <phoneticPr fontId="9"/>
  </si>
  <si>
    <t>亀田　有加</t>
    <rPh sb="0" eb="2">
      <t>カメダ</t>
    </rPh>
    <rPh sb="3" eb="4">
      <t>ユウ</t>
    </rPh>
    <rPh sb="4" eb="5">
      <t>カ</t>
    </rPh>
    <phoneticPr fontId="9"/>
  </si>
  <si>
    <t>唐津　昌代</t>
    <rPh sb="0" eb="2">
      <t>カラツ</t>
    </rPh>
    <rPh sb="3" eb="5">
      <t>マサヨ</t>
    </rPh>
    <phoneticPr fontId="9"/>
  </si>
  <si>
    <t>松尾　智奈美</t>
    <rPh sb="0" eb="2">
      <t>マツオ</t>
    </rPh>
    <rPh sb="3" eb="4">
      <t>チ</t>
    </rPh>
    <rPh sb="4" eb="6">
      <t>ナミ</t>
    </rPh>
    <phoneticPr fontId="9"/>
  </si>
  <si>
    <t>新井　ひとみ</t>
    <rPh sb="0" eb="2">
      <t>アライ</t>
    </rPh>
    <phoneticPr fontId="9"/>
  </si>
  <si>
    <t>てげなテニス部</t>
    <rPh sb="6" eb="7">
      <t>ブ</t>
    </rPh>
    <phoneticPr fontId="9"/>
  </si>
  <si>
    <t>小林高校</t>
    <rPh sb="2" eb="4">
      <t>コウコウ</t>
    </rPh>
    <phoneticPr fontId="7"/>
  </si>
  <si>
    <t>小林高校</t>
    <rPh sb="0" eb="2">
      <t>コバヤシ</t>
    </rPh>
    <rPh sb="2" eb="4">
      <t>コウコウ</t>
    </rPh>
    <phoneticPr fontId="7"/>
  </si>
  <si>
    <t>ハンラハン奏楓</t>
    <phoneticPr fontId="7"/>
  </si>
  <si>
    <t>飯野高校</t>
    <phoneticPr fontId="7"/>
  </si>
  <si>
    <t>柿原　佑亮</t>
    <rPh sb="0" eb="2">
      <t>カキハラ</t>
    </rPh>
    <rPh sb="3" eb="4">
      <t>ユウ</t>
    </rPh>
    <rPh sb="4" eb="5">
      <t>リョウ</t>
    </rPh>
    <phoneticPr fontId="2"/>
  </si>
  <si>
    <t>諏訪　敬済</t>
    <rPh sb="0" eb="2">
      <t>スワ</t>
    </rPh>
    <rPh sb="3" eb="4">
      <t>ケイ</t>
    </rPh>
    <rPh sb="4" eb="5">
      <t>ザイ</t>
    </rPh>
    <phoneticPr fontId="2"/>
  </si>
  <si>
    <t>テニスdeD</t>
    <phoneticPr fontId="2"/>
  </si>
  <si>
    <t>大平　剛</t>
    <rPh sb="0" eb="2">
      <t>オオダイラ</t>
    </rPh>
    <rPh sb="3" eb="4">
      <t>ゴウ</t>
    </rPh>
    <phoneticPr fontId="7"/>
  </si>
  <si>
    <t>公立SNTC</t>
    <rPh sb="0" eb="2">
      <t>コウリツ</t>
    </rPh>
    <phoneticPr fontId="7"/>
  </si>
  <si>
    <t>下野　幸翔</t>
    <rPh sb="0" eb="2">
      <t>シモノ</t>
    </rPh>
    <rPh sb="3" eb="4">
      <t>コウ</t>
    </rPh>
    <rPh sb="4" eb="5">
      <t>ショウ</t>
    </rPh>
    <phoneticPr fontId="7"/>
  </si>
  <si>
    <t>吉留　直廣</t>
    <rPh sb="0" eb="2">
      <t>ヨシドメ</t>
    </rPh>
    <rPh sb="3" eb="4">
      <t>ナオ</t>
    </rPh>
    <rPh sb="4" eb="5">
      <t>ヒロ</t>
    </rPh>
    <phoneticPr fontId="7"/>
  </si>
  <si>
    <t>坂本　龍一郎</t>
    <rPh sb="0" eb="2">
      <t>サカモト</t>
    </rPh>
    <rPh sb="3" eb="4">
      <t>リュウ</t>
    </rPh>
    <rPh sb="4" eb="5">
      <t>イチ</t>
    </rPh>
    <rPh sb="5" eb="6">
      <t>ロウ</t>
    </rPh>
    <phoneticPr fontId="7"/>
  </si>
  <si>
    <t>日南TC</t>
    <rPh sb="0" eb="2">
      <t>ニチナン</t>
    </rPh>
    <phoneticPr fontId="7"/>
  </si>
  <si>
    <t>前廣　美友</t>
    <rPh sb="0" eb="2">
      <t>マエヒロ</t>
    </rPh>
    <rPh sb="3" eb="5">
      <t>ミユ</t>
    </rPh>
    <phoneticPr fontId="9"/>
  </si>
  <si>
    <t>山田　愛</t>
    <rPh sb="0" eb="2">
      <t>ヤマダ</t>
    </rPh>
    <rPh sb="3" eb="4">
      <t>アイ</t>
    </rPh>
    <phoneticPr fontId="7"/>
  </si>
  <si>
    <t>野村　杏</t>
    <rPh sb="0" eb="2">
      <t>ノムラ</t>
    </rPh>
    <rPh sb="3" eb="4">
      <t>アン</t>
    </rPh>
    <phoneticPr fontId="7"/>
  </si>
  <si>
    <t>河中　朋花</t>
    <rPh sb="0" eb="2">
      <t>カワナカ</t>
    </rPh>
    <rPh sb="3" eb="5">
      <t>トモカ</t>
    </rPh>
    <phoneticPr fontId="7"/>
  </si>
  <si>
    <t>都城泉ヶ丘高校</t>
    <rPh sb="0" eb="2">
      <t>ミヤコノジョウ</t>
    </rPh>
    <rPh sb="2" eb="7">
      <t>イズミガオカコウコウ</t>
    </rPh>
    <phoneticPr fontId="7"/>
  </si>
  <si>
    <t>花牟禮　愛華</t>
    <rPh sb="0" eb="3">
      <t>ハナムレ</t>
    </rPh>
    <rPh sb="4" eb="6">
      <t>アイカ</t>
    </rPh>
    <phoneticPr fontId="7"/>
  </si>
  <si>
    <t>中村　優月</t>
    <rPh sb="0" eb="2">
      <t>ナカムラ</t>
    </rPh>
    <rPh sb="3" eb="4">
      <t>ユウ</t>
    </rPh>
    <rPh sb="4" eb="5">
      <t>ツキ</t>
    </rPh>
    <phoneticPr fontId="7"/>
  </si>
  <si>
    <t>小林中学校</t>
    <rPh sb="0" eb="2">
      <t>コバヤシ</t>
    </rPh>
    <rPh sb="2" eb="5">
      <t>チュウガッコウ</t>
    </rPh>
    <phoneticPr fontId="7"/>
  </si>
  <si>
    <t>小林中学校</t>
    <rPh sb="0" eb="5">
      <t>コバヤシチュウガッコウ</t>
    </rPh>
    <phoneticPr fontId="7"/>
  </si>
  <si>
    <t>眞方　璃奈</t>
    <rPh sb="0" eb="2">
      <t>マガタ</t>
    </rPh>
    <rPh sb="3" eb="4">
      <t>リ</t>
    </rPh>
    <rPh sb="4" eb="5">
      <t>ナ</t>
    </rPh>
    <phoneticPr fontId="7"/>
  </si>
  <si>
    <t>松下　乃愛</t>
    <rPh sb="0" eb="2">
      <t>マツシタ</t>
    </rPh>
    <rPh sb="3" eb="4">
      <t>ノ</t>
    </rPh>
    <rPh sb="4" eb="5">
      <t>アイ</t>
    </rPh>
    <phoneticPr fontId="7"/>
  </si>
  <si>
    <t>松元　小優季</t>
    <rPh sb="0" eb="2">
      <t>マツモト</t>
    </rPh>
    <rPh sb="3" eb="4">
      <t>コ</t>
    </rPh>
    <rPh sb="4" eb="5">
      <t>ユウ</t>
    </rPh>
    <rPh sb="5" eb="6">
      <t>キ</t>
    </rPh>
    <phoneticPr fontId="7"/>
  </si>
  <si>
    <t>宮崎南高校</t>
    <phoneticPr fontId="7"/>
  </si>
  <si>
    <t>下沖　茉加</t>
    <rPh sb="3" eb="4">
      <t>マツ</t>
    </rPh>
    <rPh sb="4" eb="5">
      <t>カ</t>
    </rPh>
    <phoneticPr fontId="7"/>
  </si>
  <si>
    <t>栗原　蒼空</t>
    <rPh sb="0" eb="2">
      <t>クリハラ</t>
    </rPh>
    <rPh sb="3" eb="4">
      <t>アオイ</t>
    </rPh>
    <rPh sb="4" eb="5">
      <t>ソラ</t>
    </rPh>
    <phoneticPr fontId="7"/>
  </si>
  <si>
    <t>長瀬　明日花</t>
    <rPh sb="0" eb="2">
      <t>ナガセ</t>
    </rPh>
    <rPh sb="3" eb="6">
      <t>アスカ</t>
    </rPh>
    <phoneticPr fontId="7"/>
  </si>
  <si>
    <t>鶴田　陽菜</t>
    <rPh sb="0" eb="2">
      <t>ツルタ</t>
    </rPh>
    <rPh sb="3" eb="5">
      <t>ハルナ</t>
    </rPh>
    <phoneticPr fontId="7"/>
  </si>
  <si>
    <t>井料　沙紀</t>
    <rPh sb="0" eb="2">
      <t>イリョウ</t>
    </rPh>
    <rPh sb="3" eb="5">
      <t>サキ</t>
    </rPh>
    <phoneticPr fontId="7"/>
  </si>
  <si>
    <t>伊藤　瑠菜</t>
    <rPh sb="0" eb="2">
      <t>イトウ</t>
    </rPh>
    <rPh sb="3" eb="4">
      <t>ル</t>
    </rPh>
    <rPh sb="4" eb="5">
      <t>ナ</t>
    </rPh>
    <phoneticPr fontId="7"/>
  </si>
  <si>
    <t>ハンラハン　美璃</t>
    <rPh sb="6" eb="8">
      <t>ミリ</t>
    </rPh>
    <phoneticPr fontId="7"/>
  </si>
  <si>
    <t>那須　愛菜</t>
    <rPh sb="0" eb="2">
      <t>ナス</t>
    </rPh>
    <rPh sb="3" eb="5">
      <t>アイナ</t>
    </rPh>
    <phoneticPr fontId="7"/>
  </si>
  <si>
    <t>ライジングサンHJC</t>
    <phoneticPr fontId="7"/>
  </si>
  <si>
    <t>山下　直子</t>
    <rPh sb="0" eb="2">
      <t>ヤマシタ</t>
    </rPh>
    <rPh sb="3" eb="5">
      <t>ナオコ</t>
    </rPh>
    <phoneticPr fontId="7"/>
  </si>
  <si>
    <t>林　良美</t>
    <rPh sb="0" eb="1">
      <t>ハヤシ</t>
    </rPh>
    <rPh sb="2" eb="4">
      <t>ヨシミ</t>
    </rPh>
    <phoneticPr fontId="7"/>
  </si>
  <si>
    <t>入木　千代</t>
    <rPh sb="0" eb="2">
      <t>イリキ</t>
    </rPh>
    <rPh sb="3" eb="5">
      <t>チヨ</t>
    </rPh>
    <phoneticPr fontId="7"/>
  </si>
  <si>
    <t>てげなテニス部</t>
    <phoneticPr fontId="7"/>
  </si>
  <si>
    <t>甲斐　叶美</t>
    <rPh sb="0" eb="2">
      <t>カイ</t>
    </rPh>
    <rPh sb="3" eb="4">
      <t>カナ</t>
    </rPh>
    <rPh sb="4" eb="5">
      <t>ミ</t>
    </rPh>
    <phoneticPr fontId="7"/>
  </si>
  <si>
    <t>延岡ロイヤル</t>
    <phoneticPr fontId="7"/>
  </si>
  <si>
    <t>甲斐　蘭楽</t>
    <rPh sb="0" eb="2">
      <t>カイ</t>
    </rPh>
    <rPh sb="3" eb="4">
      <t>ラン</t>
    </rPh>
    <rPh sb="4" eb="5">
      <t>ラク</t>
    </rPh>
    <phoneticPr fontId="7"/>
  </si>
  <si>
    <t>平原　希代美</t>
    <rPh sb="0" eb="2">
      <t>ヒラハラ</t>
    </rPh>
    <rPh sb="3" eb="4">
      <t>キ</t>
    </rPh>
    <rPh sb="4" eb="5">
      <t>ヨ</t>
    </rPh>
    <rPh sb="5" eb="6">
      <t>ミ</t>
    </rPh>
    <phoneticPr fontId="7"/>
  </si>
  <si>
    <t>木佐貫　美由紀</t>
    <rPh sb="0" eb="3">
      <t>キサヌキ</t>
    </rPh>
    <rPh sb="4" eb="7">
      <t>ミユキ</t>
    </rPh>
    <phoneticPr fontId="7"/>
  </si>
  <si>
    <t>水俣　友花</t>
    <rPh sb="0" eb="2">
      <t>ミズマタ</t>
    </rPh>
    <rPh sb="3" eb="5">
      <t>ユウカ</t>
    </rPh>
    <phoneticPr fontId="7"/>
  </si>
  <si>
    <t>ケロッグテニス</t>
    <phoneticPr fontId="7"/>
  </si>
  <si>
    <t>齊藤　優子</t>
    <rPh sb="0" eb="2">
      <t>サイトウ</t>
    </rPh>
    <rPh sb="3" eb="5">
      <t>ユウコ</t>
    </rPh>
    <phoneticPr fontId="7"/>
  </si>
  <si>
    <t>白石　瞳</t>
    <rPh sb="0" eb="2">
      <t>シライシ</t>
    </rPh>
    <rPh sb="3" eb="4">
      <t>ヒトミ</t>
    </rPh>
    <phoneticPr fontId="7"/>
  </si>
  <si>
    <t>古沢　春香</t>
    <rPh sb="0" eb="2">
      <t>フルサワ</t>
    </rPh>
    <rPh sb="3" eb="5">
      <t>ハルカ</t>
    </rPh>
    <phoneticPr fontId="7"/>
  </si>
  <si>
    <t>金丸　博子</t>
    <rPh sb="0" eb="2">
      <t>カネマル</t>
    </rPh>
    <rPh sb="3" eb="5">
      <t>ヒロコ</t>
    </rPh>
    <phoneticPr fontId="7"/>
  </si>
  <si>
    <t>上野　稚奈</t>
    <rPh sb="0" eb="2">
      <t>ウエノ</t>
    </rPh>
    <rPh sb="3" eb="4">
      <t>チ</t>
    </rPh>
    <rPh sb="4" eb="5">
      <t>ナ</t>
    </rPh>
    <phoneticPr fontId="9"/>
  </si>
  <si>
    <t>小林テニス協会</t>
    <rPh sb="5" eb="7">
      <t>キョウカイ</t>
    </rPh>
    <phoneticPr fontId="9"/>
  </si>
  <si>
    <t>井本　海月</t>
    <rPh sb="3" eb="4">
      <t>ウミ</t>
    </rPh>
    <rPh sb="4" eb="5">
      <t>ツキ</t>
    </rPh>
    <phoneticPr fontId="9"/>
  </si>
  <si>
    <t>馬場　汐梨</t>
    <rPh sb="0" eb="2">
      <t>ババ</t>
    </rPh>
    <rPh sb="3" eb="4">
      <t>シオ</t>
    </rPh>
    <rPh sb="4" eb="5">
      <t>リ</t>
    </rPh>
    <phoneticPr fontId="9"/>
  </si>
  <si>
    <t>日向倶楽部</t>
    <rPh sb="0" eb="2">
      <t>ヒュウガ</t>
    </rPh>
    <rPh sb="2" eb="5">
      <t>クラブ</t>
    </rPh>
    <phoneticPr fontId="9"/>
  </si>
  <si>
    <t>原田　優江</t>
    <rPh sb="0" eb="2">
      <t>ハラダ</t>
    </rPh>
    <rPh sb="3" eb="4">
      <t>ユウ</t>
    </rPh>
    <rPh sb="4" eb="5">
      <t>エ</t>
    </rPh>
    <phoneticPr fontId="7"/>
  </si>
  <si>
    <t>KTC</t>
    <phoneticPr fontId="2"/>
  </si>
  <si>
    <t>ライジングサンHJC</t>
    <phoneticPr fontId="2"/>
  </si>
  <si>
    <t>延岡ロイヤル</t>
    <rPh sb="0" eb="2">
      <t>ノベオカ</t>
    </rPh>
    <phoneticPr fontId="9"/>
  </si>
  <si>
    <t>宮崎学園高校</t>
    <rPh sb="4" eb="6">
      <t>コウコウ</t>
    </rPh>
    <phoneticPr fontId="9"/>
  </si>
  <si>
    <t>三股ACT</t>
    <rPh sb="0" eb="2">
      <t>ミマタ</t>
    </rPh>
    <phoneticPr fontId="7"/>
  </si>
  <si>
    <t>日向倶楽部</t>
    <rPh sb="2" eb="5">
      <t>クラブ</t>
    </rPh>
    <phoneticPr fontId="2"/>
  </si>
  <si>
    <t>MTF</t>
    <phoneticPr fontId="2"/>
  </si>
  <si>
    <t>CHイワキリ</t>
    <phoneticPr fontId="9"/>
  </si>
  <si>
    <t>新田原TC</t>
    <phoneticPr fontId="9"/>
  </si>
  <si>
    <t>MRTグループ</t>
    <phoneticPr fontId="2"/>
  </si>
  <si>
    <t>大岐　優斗</t>
    <rPh sb="0" eb="2">
      <t>オオキ</t>
    </rPh>
    <rPh sb="3" eb="4">
      <t>ユウ</t>
    </rPh>
    <rPh sb="4" eb="5">
      <t>ト</t>
    </rPh>
    <phoneticPr fontId="2"/>
  </si>
  <si>
    <t>佐土原高校</t>
    <rPh sb="0" eb="5">
      <t>サドハラコウコウ</t>
    </rPh>
    <phoneticPr fontId="2"/>
  </si>
  <si>
    <t>亀田　翔</t>
    <rPh sb="0" eb="2">
      <t>カメダ</t>
    </rPh>
    <rPh sb="3" eb="4">
      <t>ショウ</t>
    </rPh>
    <phoneticPr fontId="2"/>
  </si>
  <si>
    <t>宮崎学園高校</t>
    <rPh sb="0" eb="2">
      <t>ミヤザキ</t>
    </rPh>
    <rPh sb="2" eb="4">
      <t>ガクエン</t>
    </rPh>
    <rPh sb="4" eb="6">
      <t>コウコウ</t>
    </rPh>
    <phoneticPr fontId="2"/>
  </si>
  <si>
    <t>八重尾　貴大</t>
    <rPh sb="0" eb="3">
      <t>ヤエオ</t>
    </rPh>
    <rPh sb="4" eb="6">
      <t>タカヒロ</t>
    </rPh>
    <phoneticPr fontId="2"/>
  </si>
  <si>
    <t>スマイルテニスラボ</t>
    <phoneticPr fontId="2"/>
  </si>
  <si>
    <t>坂本　龍一郎</t>
    <rPh sb="0" eb="2">
      <t>サカモト</t>
    </rPh>
    <rPh sb="3" eb="4">
      <t>リュウ</t>
    </rPh>
    <rPh sb="4" eb="5">
      <t>イチ</t>
    </rPh>
    <rPh sb="5" eb="6">
      <t>ロウ</t>
    </rPh>
    <phoneticPr fontId="2"/>
  </si>
  <si>
    <t>日南TC</t>
    <rPh sb="0" eb="2">
      <t>ニチナン</t>
    </rPh>
    <phoneticPr fontId="2"/>
  </si>
  <si>
    <t>大久津　巧</t>
    <rPh sb="0" eb="2">
      <t>オオク</t>
    </rPh>
    <rPh sb="2" eb="3">
      <t>ツ</t>
    </rPh>
    <rPh sb="4" eb="5">
      <t>タクミ</t>
    </rPh>
    <phoneticPr fontId="2"/>
  </si>
  <si>
    <t>レッツsmash</t>
    <phoneticPr fontId="2"/>
  </si>
  <si>
    <t>村川　優斗</t>
    <rPh sb="0" eb="2">
      <t>ムラカワ</t>
    </rPh>
    <rPh sb="3" eb="4">
      <t>ユウ</t>
    </rPh>
    <rPh sb="4" eb="5">
      <t>ト</t>
    </rPh>
    <phoneticPr fontId="2"/>
  </si>
  <si>
    <t>山本　そうた</t>
    <rPh sb="0" eb="2">
      <t>ヤマモト</t>
    </rPh>
    <phoneticPr fontId="2"/>
  </si>
  <si>
    <t>ミヤテニ</t>
    <phoneticPr fontId="2"/>
  </si>
  <si>
    <t>宮里　琉星</t>
    <rPh sb="0" eb="2">
      <t>ミヤザト</t>
    </rPh>
    <rPh sb="3" eb="4">
      <t>リュウ</t>
    </rPh>
    <rPh sb="4" eb="5">
      <t>セイ</t>
    </rPh>
    <phoneticPr fontId="2"/>
  </si>
  <si>
    <t>宮里　琉星</t>
    <rPh sb="0" eb="2">
      <t>ミヤザト</t>
    </rPh>
    <rPh sb="3" eb="5">
      <t>リュウセイ</t>
    </rPh>
    <phoneticPr fontId="7"/>
  </si>
  <si>
    <t>佐土原高校</t>
    <rPh sb="0" eb="5">
      <t>サドハラコウコウ</t>
    </rPh>
    <phoneticPr fontId="7"/>
  </si>
  <si>
    <t>山口　芽輝</t>
    <rPh sb="3" eb="4">
      <t>メ</t>
    </rPh>
    <rPh sb="4" eb="5">
      <t>キ</t>
    </rPh>
    <phoneticPr fontId="7"/>
  </si>
  <si>
    <t>八重尾　貴大</t>
    <rPh sb="0" eb="3">
      <t>ヤエオ</t>
    </rPh>
    <rPh sb="4" eb="6">
      <t>タカヒロ</t>
    </rPh>
    <phoneticPr fontId="7"/>
  </si>
  <si>
    <t>スマイルテニスラボ</t>
    <phoneticPr fontId="7"/>
  </si>
  <si>
    <t>山本　そうた</t>
    <rPh sb="0" eb="2">
      <t>ヤマモト</t>
    </rPh>
    <phoneticPr fontId="7"/>
  </si>
  <si>
    <t>ミヤテニ</t>
    <phoneticPr fontId="7"/>
  </si>
  <si>
    <t>日向学院高校</t>
    <rPh sb="0" eb="4">
      <t>ヒュウガガクイン</t>
    </rPh>
    <rPh sb="4" eb="6">
      <t>コウコウ</t>
    </rPh>
    <phoneticPr fontId="7"/>
  </si>
  <si>
    <t>財部　美貴</t>
    <rPh sb="0" eb="2">
      <t>タカラベ</t>
    </rPh>
    <rPh sb="3" eb="5">
      <t>ミキ</t>
    </rPh>
    <phoneticPr fontId="9"/>
  </si>
  <si>
    <t>有馬　文彦</t>
    <rPh sb="0" eb="2">
      <t>アリウマ</t>
    </rPh>
    <rPh sb="3" eb="4">
      <t>フミ</t>
    </rPh>
    <rPh sb="4" eb="5">
      <t>ヒコ</t>
    </rPh>
    <phoneticPr fontId="2"/>
  </si>
  <si>
    <t>塗木　和江</t>
    <rPh sb="0" eb="2">
      <t>ヌレキ</t>
    </rPh>
    <rPh sb="3" eb="4">
      <t>カズ</t>
    </rPh>
    <rPh sb="4" eb="5">
      <t>エ</t>
    </rPh>
    <phoneticPr fontId="9"/>
  </si>
  <si>
    <t>大野　奈緒美</t>
    <rPh sb="0" eb="2">
      <t>オオノ</t>
    </rPh>
    <rPh sb="3" eb="6">
      <t>ナオミ</t>
    </rPh>
    <phoneticPr fontId="9"/>
  </si>
  <si>
    <t>大野　奈緒美</t>
    <rPh sb="3" eb="6">
      <t>ナオミ</t>
    </rPh>
    <phoneticPr fontId="7"/>
  </si>
  <si>
    <t>坂口　真一郎</t>
    <rPh sb="0" eb="2">
      <t>サカグチ</t>
    </rPh>
    <rPh sb="3" eb="5">
      <t>シンイチ</t>
    </rPh>
    <rPh sb="5" eb="6">
      <t>ロウ</t>
    </rPh>
    <phoneticPr fontId="2"/>
  </si>
  <si>
    <t>萬福　克美</t>
    <rPh sb="0" eb="2">
      <t>マンプク</t>
    </rPh>
    <rPh sb="3" eb="5">
      <t>カツミ</t>
    </rPh>
    <phoneticPr fontId="2"/>
  </si>
  <si>
    <t>ETC</t>
    <phoneticPr fontId="2"/>
  </si>
  <si>
    <t>松永　昌之</t>
    <rPh sb="0" eb="2">
      <t>マツナガ</t>
    </rPh>
    <rPh sb="3" eb="4">
      <t>マサ</t>
    </rPh>
    <rPh sb="4" eb="5">
      <t>ノ</t>
    </rPh>
    <phoneticPr fontId="2"/>
  </si>
  <si>
    <t>中薗　雅之</t>
    <rPh sb="0" eb="2">
      <t>ナカゾノ</t>
    </rPh>
    <rPh sb="3" eb="5">
      <t>マサユキ</t>
    </rPh>
    <phoneticPr fontId="2"/>
  </si>
  <si>
    <t>渡邊　信子</t>
    <rPh sb="0" eb="2">
      <t>ワタナベ</t>
    </rPh>
    <rPh sb="3" eb="5">
      <t>ノブコ</t>
    </rPh>
    <phoneticPr fontId="7"/>
  </si>
  <si>
    <t>上山　佳与子</t>
    <rPh sb="0" eb="2">
      <t>カミヤマ</t>
    </rPh>
    <rPh sb="3" eb="4">
      <t>カ</t>
    </rPh>
    <rPh sb="4" eb="5">
      <t>ヨ</t>
    </rPh>
    <rPh sb="5" eb="6">
      <t>コ</t>
    </rPh>
    <phoneticPr fontId="7"/>
  </si>
  <si>
    <t>川子　ひとみ</t>
    <rPh sb="0" eb="2">
      <t>カワコ</t>
    </rPh>
    <phoneticPr fontId="7"/>
  </si>
  <si>
    <t>R5会長杯</t>
  </si>
  <si>
    <t>R5マスターズ</t>
    <phoneticPr fontId="7"/>
  </si>
  <si>
    <t>井上　宙</t>
    <rPh sb="0" eb="2">
      <t>イノウエ</t>
    </rPh>
    <rPh sb="3" eb="4">
      <t>チュウ</t>
    </rPh>
    <phoneticPr fontId="2"/>
  </si>
  <si>
    <t>内ケ崎　雅夫</t>
    <rPh sb="0" eb="3">
      <t>ウチガサキ</t>
    </rPh>
    <rPh sb="4" eb="6">
      <t>マサオ</t>
    </rPh>
    <phoneticPr fontId="2"/>
  </si>
  <si>
    <t>旭化成TC</t>
    <rPh sb="0" eb="3">
      <t>アサヒカセイ</t>
    </rPh>
    <phoneticPr fontId="2"/>
  </si>
  <si>
    <t>平松　徹也</t>
    <rPh sb="0" eb="2">
      <t>ヒラマツ</t>
    </rPh>
    <rPh sb="3" eb="5">
      <t>テツヤ</t>
    </rPh>
    <phoneticPr fontId="2"/>
  </si>
  <si>
    <t>OGN</t>
    <phoneticPr fontId="2"/>
  </si>
  <si>
    <t>山口　洋平</t>
    <rPh sb="0" eb="2">
      <t>ヤマグチ</t>
    </rPh>
    <rPh sb="3" eb="5">
      <t>ヨウヘイ</t>
    </rPh>
    <phoneticPr fontId="2"/>
  </si>
  <si>
    <t>山田　愛</t>
    <rPh sb="0" eb="2">
      <t>ヤマダ</t>
    </rPh>
    <rPh sb="3" eb="4">
      <t>アイ</t>
    </rPh>
    <phoneticPr fontId="9"/>
  </si>
  <si>
    <t>有元　明</t>
    <rPh sb="0" eb="2">
      <t>アリモト</t>
    </rPh>
    <rPh sb="3" eb="4">
      <t>アキラ</t>
    </rPh>
    <phoneticPr fontId="2"/>
  </si>
  <si>
    <t>県シニア</t>
    <rPh sb="0" eb="1">
      <t>ケン</t>
    </rPh>
    <phoneticPr fontId="2"/>
  </si>
  <si>
    <t>池澤　隆一</t>
    <rPh sb="0" eb="2">
      <t>イケザワ</t>
    </rPh>
    <rPh sb="3" eb="4">
      <t>タカシ</t>
    </rPh>
    <rPh sb="4" eb="5">
      <t>イチ</t>
    </rPh>
    <phoneticPr fontId="2"/>
  </si>
  <si>
    <t>岩本　太郎</t>
    <rPh sb="0" eb="2">
      <t>イワモト</t>
    </rPh>
    <rPh sb="3" eb="5">
      <t>タロウ</t>
    </rPh>
    <phoneticPr fontId="2"/>
  </si>
  <si>
    <t>前田　仁美</t>
    <rPh sb="0" eb="2">
      <t>マエダ</t>
    </rPh>
    <rPh sb="3" eb="5">
      <t>ヒトミ</t>
    </rPh>
    <phoneticPr fontId="7"/>
  </si>
  <si>
    <t>日向グリーンTC</t>
    <rPh sb="0" eb="2">
      <t>ヒュウガ</t>
    </rPh>
    <phoneticPr fontId="7"/>
  </si>
  <si>
    <t>若本　美恵</t>
    <rPh sb="0" eb="2">
      <t>ワカモト</t>
    </rPh>
    <rPh sb="3" eb="5">
      <t>ミエ</t>
    </rPh>
    <phoneticPr fontId="7"/>
  </si>
  <si>
    <t>中野　浩文</t>
    <rPh sb="0" eb="2">
      <t>ナカノ</t>
    </rPh>
    <rPh sb="3" eb="4">
      <t>ヒロ</t>
    </rPh>
    <rPh sb="4" eb="5">
      <t>フミ</t>
    </rPh>
    <phoneticPr fontId="2"/>
  </si>
  <si>
    <t>杉　明</t>
    <rPh sb="0" eb="1">
      <t>スギ</t>
    </rPh>
    <rPh sb="2" eb="3">
      <t>アキラ</t>
    </rPh>
    <phoneticPr fontId="2"/>
  </si>
  <si>
    <t>日向グリーンTC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</si>
</sst>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 (本文)"/>
      <family val="3"/>
      <charset val="128"/>
    </font>
    <font>
      <sz val="10"/>
      <name val="ＭＳ Ｐゴシック (本文)"/>
      <family val="3"/>
      <charset val="128"/>
    </font>
    <font>
      <sz val="9"/>
      <name val="ＭＳ Ｐゴシック (本文)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hair">
        <color indexed="39"/>
      </left>
      <right style="thin">
        <color indexed="8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3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3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12"/>
      </right>
      <top style="thin">
        <color indexed="64"/>
      </top>
      <bottom style="hair">
        <color indexed="12"/>
      </bottom>
      <diagonal/>
    </border>
    <border>
      <left style="hair">
        <color indexed="12"/>
      </left>
      <right/>
      <top style="thin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hair">
        <color indexed="1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2"/>
      </left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hair">
        <color indexed="39"/>
      </left>
      <right style="thin">
        <color indexed="64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/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12"/>
      </right>
      <top style="thin">
        <color indexed="64"/>
      </top>
      <bottom/>
      <diagonal/>
    </border>
    <border>
      <left style="hair">
        <color indexed="12"/>
      </left>
      <right/>
      <top style="thin">
        <color indexed="64"/>
      </top>
      <bottom/>
      <diagonal/>
    </border>
    <border>
      <left style="hair">
        <color indexed="39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/>
      <top style="hair">
        <color indexed="39"/>
      </top>
      <bottom style="hair">
        <color indexed="39"/>
      </bottom>
      <diagonal/>
    </border>
    <border>
      <left style="thin">
        <color indexed="64"/>
      </left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 style="hair">
        <color indexed="39"/>
      </right>
      <top/>
      <bottom style="hair">
        <color indexed="39"/>
      </bottom>
      <diagonal/>
    </border>
    <border>
      <left/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/>
      <top style="hair">
        <color indexed="30"/>
      </top>
      <bottom style="hair">
        <color indexed="30"/>
      </bottom>
      <diagonal/>
    </border>
    <border>
      <left/>
      <right style="hair">
        <color indexed="12"/>
      </right>
      <top style="thin">
        <color indexed="64"/>
      </top>
      <bottom style="hair">
        <color indexed="12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39"/>
      </left>
      <right/>
      <top/>
      <bottom style="hair">
        <color indexed="39"/>
      </bottom>
      <diagonal/>
    </border>
    <border>
      <left/>
      <right/>
      <top/>
      <bottom style="hair">
        <color indexed="39"/>
      </bottom>
      <diagonal/>
    </border>
    <border>
      <left style="thin">
        <color indexed="64"/>
      </left>
      <right style="thin">
        <color indexed="64"/>
      </right>
      <top style="hair">
        <color indexed="30"/>
      </top>
      <bottom style="hair">
        <color indexed="30"/>
      </bottom>
      <diagonal/>
    </border>
    <border>
      <left style="thin">
        <color indexed="39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thin">
        <color indexed="39"/>
      </top>
      <bottom style="hair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/>
      <diagonal/>
    </border>
    <border>
      <left style="hair">
        <color indexed="39"/>
      </left>
      <right style="hair">
        <color indexed="39"/>
      </right>
      <top style="hair">
        <color indexed="39"/>
      </top>
      <bottom/>
      <diagonal/>
    </border>
    <border>
      <left style="hair">
        <color indexed="39"/>
      </left>
      <right style="thin">
        <color indexed="39"/>
      </right>
      <top style="hair">
        <color indexed="39"/>
      </top>
      <bottom/>
      <diagonal/>
    </border>
    <border>
      <left style="thin">
        <color indexed="39"/>
      </left>
      <right style="hair">
        <color indexed="39"/>
      </right>
      <top style="thin">
        <color indexed="64"/>
      </top>
      <bottom style="thin">
        <color indexed="64"/>
      </bottom>
      <diagonal/>
    </border>
    <border>
      <left style="hair">
        <color indexed="39"/>
      </left>
      <right style="hair">
        <color indexed="39"/>
      </right>
      <top style="thin">
        <color indexed="64"/>
      </top>
      <bottom style="thin">
        <color indexed="64"/>
      </bottom>
      <diagonal/>
    </border>
    <border>
      <left style="hair">
        <color indexed="39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hair">
        <color indexed="39"/>
      </right>
      <top/>
      <bottom style="hair">
        <color indexed="39"/>
      </bottom>
      <diagonal/>
    </border>
    <border>
      <left style="hair">
        <color indexed="39"/>
      </left>
      <right/>
      <top/>
      <bottom style="hair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39"/>
      </right>
      <top/>
      <bottom style="hair">
        <color indexed="39"/>
      </bottom>
      <diagonal/>
    </border>
    <border>
      <left style="hair">
        <color indexed="39"/>
      </left>
      <right style="hair">
        <color indexed="39"/>
      </right>
      <top/>
      <bottom style="hair">
        <color indexed="39"/>
      </bottom>
      <diagonal/>
    </border>
    <border>
      <left style="hair">
        <color indexed="39"/>
      </left>
      <right style="thin">
        <color indexed="39"/>
      </right>
      <top/>
      <bottom style="hair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thin">
        <color indexed="64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thin">
        <color indexed="64"/>
      </bottom>
      <diagonal/>
    </border>
    <border>
      <left style="hair">
        <color indexed="39"/>
      </left>
      <right style="hair">
        <color indexed="39"/>
      </right>
      <top/>
      <bottom style="thin">
        <color indexed="64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thin">
        <color indexed="64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/>
      <bottom/>
      <diagonal/>
    </border>
    <border>
      <left style="hair">
        <color indexed="39"/>
      </left>
      <right style="hair">
        <color indexed="39"/>
      </right>
      <top/>
      <bottom/>
      <diagonal/>
    </border>
    <border>
      <left style="thin">
        <color indexed="39"/>
      </left>
      <right style="hair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thin">
        <color indexed="64"/>
      </left>
      <right style="hair">
        <color indexed="39"/>
      </right>
      <top style="thin">
        <color indexed="64"/>
      </top>
      <bottom style="thin">
        <color indexed="64"/>
      </bottom>
      <diagonal/>
    </border>
    <border>
      <left/>
      <right style="hair">
        <color indexed="12"/>
      </right>
      <top/>
      <bottom style="thin">
        <color indexed="64"/>
      </bottom>
      <diagonal/>
    </border>
    <border>
      <left style="thin">
        <color indexed="64"/>
      </left>
      <right style="hair">
        <color indexed="12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hair">
        <color indexed="12"/>
      </bottom>
      <diagonal/>
    </border>
    <border>
      <left style="thin">
        <color indexed="64"/>
      </left>
      <right style="hair">
        <color indexed="39"/>
      </right>
      <top style="hair">
        <color indexed="12"/>
      </top>
      <bottom style="hair">
        <color indexed="39"/>
      </bottom>
      <diagonal/>
    </border>
    <border>
      <left/>
      <right style="hair">
        <color indexed="12"/>
      </right>
      <top style="thin">
        <color indexed="64"/>
      </top>
      <bottom/>
      <diagonal/>
    </border>
    <border>
      <left style="thin">
        <color indexed="64"/>
      </left>
      <right style="hair">
        <color indexed="39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39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hair">
        <color indexed="64"/>
      </right>
      <top style="hair">
        <color indexed="30"/>
      </top>
      <bottom style="hair">
        <color indexed="30"/>
      </bottom>
      <diagonal/>
    </border>
    <border>
      <left style="hair">
        <color indexed="12"/>
      </left>
      <right style="hair">
        <color indexed="12"/>
      </right>
      <top style="hair">
        <color indexed="30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39"/>
      </left>
      <right style="thin">
        <color indexed="64"/>
      </right>
      <top style="hair">
        <color indexed="12"/>
      </top>
      <bottom style="hair">
        <color indexed="39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hair">
        <color indexed="12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39"/>
      </bottom>
      <diagonal/>
    </border>
    <border>
      <left style="hair">
        <color indexed="12"/>
      </left>
      <right style="thin">
        <color indexed="64"/>
      </right>
      <top style="hair">
        <color indexed="12"/>
      </top>
      <bottom style="hair">
        <color indexed="39"/>
      </bottom>
      <diagonal/>
    </border>
    <border>
      <left style="thin">
        <color indexed="64"/>
      </left>
      <right/>
      <top style="hair">
        <color indexed="12"/>
      </top>
      <bottom style="hair">
        <color indexed="39"/>
      </bottom>
      <diagonal/>
    </border>
    <border>
      <left style="hair">
        <color indexed="39"/>
      </left>
      <right style="thin">
        <color indexed="64"/>
      </right>
      <top style="hair">
        <color indexed="39"/>
      </top>
      <bottom style="hair">
        <color indexed="12"/>
      </bottom>
      <diagonal/>
    </border>
    <border>
      <left style="thin">
        <color indexed="64"/>
      </left>
      <right style="hair">
        <color indexed="12"/>
      </right>
      <top style="hair">
        <color indexed="12"/>
      </top>
      <bottom style="hair">
        <color indexed="39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 style="hair">
        <color indexed="39"/>
      </right>
      <top style="thin">
        <color indexed="64"/>
      </top>
      <bottom style="hair">
        <color indexed="39"/>
      </bottom>
      <diagonal/>
    </border>
    <border>
      <left/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39"/>
      </bottom>
      <diagonal/>
    </border>
    <border>
      <left style="thin">
        <color indexed="64"/>
      </left>
      <right style="hair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12"/>
      </bottom>
      <diagonal/>
    </border>
    <border>
      <left/>
      <right/>
      <top style="hair">
        <color indexed="39"/>
      </top>
      <bottom style="hair">
        <color indexed="39"/>
      </bottom>
      <diagonal/>
    </border>
    <border>
      <left/>
      <right style="hair">
        <color indexed="39"/>
      </right>
      <top style="hair">
        <color indexed="30"/>
      </top>
      <bottom style="hair">
        <color indexed="30"/>
      </bottom>
      <diagonal/>
    </border>
    <border>
      <left style="thin">
        <color indexed="64"/>
      </left>
      <right style="hair">
        <color indexed="64"/>
      </right>
      <top style="hair">
        <color indexed="39"/>
      </top>
      <bottom style="hair">
        <color indexed="39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/>
      <top/>
      <bottom style="hair">
        <color indexed="39"/>
      </bottom>
      <diagonal/>
    </border>
    <border>
      <left/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39"/>
      </right>
      <top style="hair">
        <color indexed="39"/>
      </top>
      <bottom style="hair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64"/>
      </right>
      <top style="hair">
        <color indexed="30"/>
      </top>
      <bottom style="hair">
        <color indexed="30"/>
      </bottom>
      <diagonal/>
    </border>
    <border>
      <left style="hair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/>
      <right style="hair">
        <color indexed="39"/>
      </right>
      <top style="hair">
        <color indexed="12"/>
      </top>
      <bottom/>
      <diagonal/>
    </border>
    <border>
      <left/>
      <right style="hair">
        <color indexed="39"/>
      </right>
      <top style="hair">
        <color indexed="12"/>
      </top>
      <bottom style="hair">
        <color indexed="39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30"/>
      </top>
      <bottom style="hair">
        <color indexed="30"/>
      </bottom>
      <diagonal/>
    </border>
    <border>
      <left style="thin">
        <color indexed="64"/>
      </left>
      <right style="hair">
        <color indexed="39"/>
      </right>
      <top style="hair">
        <color indexed="39"/>
      </top>
      <bottom style="hair">
        <color indexed="12"/>
      </bottom>
      <diagonal/>
    </border>
    <border>
      <left style="thin">
        <color indexed="8"/>
      </left>
      <right style="hair">
        <color indexed="12"/>
      </right>
      <top style="hair">
        <color indexed="39"/>
      </top>
      <bottom style="hair">
        <color indexed="12"/>
      </bottom>
      <diagonal/>
    </border>
    <border>
      <left style="thin">
        <color indexed="64"/>
      </left>
      <right style="hair">
        <color indexed="12"/>
      </right>
      <top style="hair">
        <color indexed="39"/>
      </top>
      <bottom style="hair">
        <color indexed="30"/>
      </bottom>
      <diagonal/>
    </border>
    <border>
      <left style="thin">
        <color indexed="8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64"/>
      </left>
      <right style="hair">
        <color indexed="12"/>
      </right>
      <top style="hair">
        <color indexed="39"/>
      </top>
      <bottom style="hair">
        <color indexed="12"/>
      </bottom>
      <diagonal/>
    </border>
    <border>
      <left style="thin">
        <color indexed="64"/>
      </left>
      <right/>
      <top style="hair">
        <color indexed="12"/>
      </top>
      <bottom/>
      <diagonal/>
    </border>
    <border>
      <left style="thin">
        <color indexed="64"/>
      </left>
      <right style="hair">
        <color indexed="39"/>
      </right>
      <top style="hair">
        <color indexed="12"/>
      </top>
      <bottom/>
      <diagonal/>
    </border>
    <border>
      <left style="thin">
        <color indexed="64"/>
      </left>
      <right style="hair">
        <color indexed="12"/>
      </right>
      <top style="hair">
        <color indexed="12"/>
      </top>
      <bottom/>
      <diagonal/>
    </border>
    <border>
      <left style="hair">
        <color indexed="64"/>
      </left>
      <right/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12"/>
      </right>
      <top style="hair">
        <color indexed="30"/>
      </top>
      <bottom style="hair">
        <color indexed="12"/>
      </bottom>
      <diagonal/>
    </border>
    <border>
      <left style="hair">
        <color indexed="12"/>
      </left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 style="hair">
        <color indexed="39"/>
      </right>
      <top style="hair">
        <color indexed="39"/>
      </top>
      <bottom/>
      <diagonal/>
    </border>
    <border>
      <left/>
      <right style="hair">
        <color indexed="39"/>
      </right>
      <top style="hair">
        <color indexed="39"/>
      </top>
      <bottom/>
      <diagonal/>
    </border>
    <border>
      <left/>
      <right/>
      <top style="hair">
        <color indexed="12"/>
      </top>
      <bottom style="hair">
        <color indexed="3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12"/>
      </right>
      <top/>
      <bottom style="thin">
        <color indexed="8"/>
      </bottom>
      <diagonal/>
    </border>
    <border>
      <left style="hair">
        <color indexed="12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39"/>
      </right>
      <top style="thin">
        <color indexed="64"/>
      </top>
      <bottom/>
      <diagonal/>
    </border>
    <border>
      <left style="thin">
        <color indexed="64"/>
      </left>
      <right style="hair">
        <color indexed="39"/>
      </right>
      <top/>
      <bottom style="thin">
        <color indexed="64"/>
      </bottom>
      <diagonal/>
    </border>
    <border>
      <left style="hair">
        <color indexed="39"/>
      </left>
      <right style="thin">
        <color indexed="64"/>
      </right>
      <top style="thin">
        <color indexed="64"/>
      </top>
      <bottom/>
      <diagonal/>
    </border>
    <border>
      <left style="hair">
        <color indexed="39"/>
      </left>
      <right style="thin">
        <color indexed="64"/>
      </right>
      <top/>
      <bottom style="thin">
        <color indexed="64"/>
      </bottom>
      <diagonal/>
    </border>
    <border>
      <left style="hair">
        <color indexed="39"/>
      </left>
      <right/>
      <top style="thin">
        <color indexed="64"/>
      </top>
      <bottom/>
      <diagonal/>
    </border>
    <border>
      <left style="hair">
        <color indexed="39"/>
      </left>
      <right/>
      <top/>
      <bottom style="thin">
        <color indexed="64"/>
      </bottom>
      <diagonal/>
    </border>
    <border>
      <left style="hair">
        <color indexed="39"/>
      </left>
      <right style="thin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39"/>
      </right>
      <top style="thin">
        <color indexed="39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39"/>
      </left>
      <right style="thin">
        <color indexed="64"/>
      </right>
      <top style="hair">
        <color indexed="39"/>
      </top>
      <bottom/>
      <diagonal/>
    </border>
    <border>
      <left/>
      <right style="thin">
        <color indexed="64"/>
      </right>
      <top style="hair">
        <color indexed="12"/>
      </top>
      <bottom/>
      <diagonal/>
    </border>
    <border>
      <left/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indexed="64"/>
      </left>
      <right style="hair">
        <color rgb="FF0070C0"/>
      </right>
      <top style="hair">
        <color rgb="FF0070C0"/>
      </top>
      <bottom style="hair">
        <color indexed="39"/>
      </bottom>
      <diagonal/>
    </border>
    <border>
      <left style="thin">
        <color indexed="64"/>
      </left>
      <right style="hair">
        <color rgb="FF0070C0"/>
      </right>
      <top style="hair">
        <color indexed="12"/>
      </top>
      <bottom style="hair">
        <color rgb="FF0070C0"/>
      </bottom>
      <diagonal/>
    </border>
    <border>
      <left style="hair">
        <color indexed="39"/>
      </left>
      <right style="thin">
        <color indexed="64"/>
      </right>
      <top/>
      <bottom style="hair">
        <color indexed="39"/>
      </bottom>
      <diagonal/>
    </border>
    <border>
      <left style="hair">
        <color indexed="39"/>
      </left>
      <right style="thin">
        <color indexed="64"/>
      </right>
      <top/>
      <bottom/>
      <diagonal/>
    </border>
  </borders>
  <cellStyleXfs count="9">
    <xf numFmtId="0" fontId="0" fillId="0" borderId="0"/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6" fillId="0" borderId="0"/>
    <xf numFmtId="0" fontId="1" fillId="0" borderId="0">
      <alignment vertical="center"/>
    </xf>
  </cellStyleXfs>
  <cellXfs count="626">
    <xf numFmtId="0" fontId="0" fillId="0" borderId="0" xfId="0"/>
    <xf numFmtId="0" fontId="1" fillId="0" borderId="0" xfId="0" applyFont="1"/>
    <xf numFmtId="58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7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0" xfId="0" applyFont="1"/>
    <xf numFmtId="0" fontId="1" fillId="2" borderId="0" xfId="0" applyFont="1" applyFill="1"/>
    <xf numFmtId="0" fontId="5" fillId="2" borderId="0" xfId="0" applyFont="1" applyFill="1"/>
    <xf numFmtId="0" fontId="1" fillId="0" borderId="0" xfId="7" applyFont="1" applyAlignment="1">
      <alignment horizontal="center" vertical="center" shrinkToFit="1"/>
    </xf>
    <xf numFmtId="0" fontId="1" fillId="0" borderId="0" xfId="7" applyFont="1" applyAlignment="1">
      <alignment vertical="center" shrinkToFit="1"/>
    </xf>
    <xf numFmtId="0" fontId="1" fillId="0" borderId="8" xfId="7" applyFont="1" applyBorder="1" applyAlignment="1">
      <alignment horizontal="center" vertical="center" shrinkToFit="1"/>
    </xf>
    <xf numFmtId="0" fontId="1" fillId="0" borderId="9" xfId="7" applyFont="1" applyBorder="1" applyAlignment="1">
      <alignment horizontal="center" vertical="center" shrinkToFit="1"/>
    </xf>
    <xf numFmtId="0" fontId="8" fillId="0" borderId="10" xfId="7" applyFont="1" applyBorder="1" applyAlignment="1">
      <alignment horizontal="center" vertical="center" shrinkToFit="1"/>
    </xf>
    <xf numFmtId="0" fontId="8" fillId="0" borderId="11" xfId="7" applyFont="1" applyBorder="1" applyAlignment="1">
      <alignment horizontal="center" vertical="center" shrinkToFit="1"/>
    </xf>
    <xf numFmtId="0" fontId="1" fillId="3" borderId="12" xfId="7" applyFont="1" applyFill="1" applyBorder="1" applyAlignment="1">
      <alignment vertical="center" shrinkToFit="1"/>
    </xf>
    <xf numFmtId="0" fontId="1" fillId="3" borderId="13" xfId="7" applyFont="1" applyFill="1" applyBorder="1" applyAlignment="1">
      <alignment vertical="center" shrinkToFit="1"/>
    </xf>
    <xf numFmtId="0" fontId="1" fillId="3" borderId="14" xfId="7" applyFont="1" applyFill="1" applyBorder="1" applyAlignment="1">
      <alignment vertical="center" shrinkToFit="1"/>
    </xf>
    <xf numFmtId="0" fontId="1" fillId="3" borderId="15" xfId="7" applyFont="1" applyFill="1" applyBorder="1" applyAlignment="1">
      <alignment vertical="center" shrinkToFit="1"/>
    </xf>
    <xf numFmtId="0" fontId="1" fillId="3" borderId="16" xfId="7" applyFont="1" applyFill="1" applyBorder="1" applyAlignment="1">
      <alignment horizontal="center" vertical="center" shrinkToFit="1"/>
    </xf>
    <xf numFmtId="0" fontId="8" fillId="3" borderId="17" xfId="7" applyFont="1" applyFill="1" applyBorder="1" applyAlignment="1">
      <alignment horizontal="center" vertical="center" shrinkToFit="1"/>
    </xf>
    <xf numFmtId="0" fontId="8" fillId="3" borderId="18" xfId="7" applyFont="1" applyFill="1" applyBorder="1" applyAlignment="1">
      <alignment horizontal="center" vertical="center" shrinkToFit="1"/>
    </xf>
    <xf numFmtId="0" fontId="8" fillId="3" borderId="15" xfId="7" applyFont="1" applyFill="1" applyBorder="1" applyAlignment="1">
      <alignment horizontal="center" vertical="center" shrinkToFit="1"/>
    </xf>
    <xf numFmtId="0" fontId="8" fillId="3" borderId="19" xfId="7" applyFont="1" applyFill="1" applyBorder="1" applyAlignment="1">
      <alignment horizontal="center" vertical="center" shrinkToFit="1"/>
    </xf>
    <xf numFmtId="0" fontId="1" fillId="0" borderId="5" xfId="7" applyFont="1" applyBorder="1" applyAlignment="1">
      <alignment vertical="center" shrinkToFit="1"/>
    </xf>
    <xf numFmtId="0" fontId="1" fillId="0" borderId="20" xfId="7" applyFont="1" applyBorder="1" applyAlignment="1">
      <alignment vertical="center" shrinkToFit="1"/>
    </xf>
    <xf numFmtId="0" fontId="1" fillId="0" borderId="20" xfId="0" applyFont="1" applyBorder="1" applyAlignment="1">
      <alignment shrinkToFit="1"/>
    </xf>
    <xf numFmtId="0" fontId="1" fillId="0" borderId="6" xfId="0" applyFont="1" applyBorder="1" applyAlignment="1">
      <alignment shrinkToFit="1"/>
    </xf>
    <xf numFmtId="0" fontId="1" fillId="0" borderId="22" xfId="7" applyFont="1" applyBorder="1" applyAlignment="1">
      <alignment vertical="center" shrinkToFit="1"/>
    </xf>
    <xf numFmtId="0" fontId="1" fillId="0" borderId="0" xfId="7" applyFont="1" applyAlignment="1">
      <alignment shrinkToFit="1"/>
    </xf>
    <xf numFmtId="0" fontId="1" fillId="3" borderId="8" xfId="7" applyFont="1" applyFill="1" applyBorder="1" applyAlignment="1">
      <alignment horizontal="center" vertical="center" shrinkToFit="1"/>
    </xf>
    <xf numFmtId="0" fontId="1" fillId="3" borderId="13" xfId="7" applyFont="1" applyFill="1" applyBorder="1" applyAlignment="1">
      <alignment horizontal="center" vertical="center" shrinkToFit="1"/>
    </xf>
    <xf numFmtId="0" fontId="1" fillId="3" borderId="23" xfId="7" applyFont="1" applyFill="1" applyBorder="1" applyAlignment="1">
      <alignment vertical="center" shrinkToFit="1"/>
    </xf>
    <xf numFmtId="0" fontId="1" fillId="3" borderId="24" xfId="7" applyFont="1" applyFill="1" applyBorder="1" applyAlignment="1">
      <alignment vertical="center" shrinkToFit="1"/>
    </xf>
    <xf numFmtId="0" fontId="8" fillId="3" borderId="24" xfId="7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25" xfId="7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3" borderId="0" xfId="7" applyFont="1" applyFill="1" applyAlignment="1">
      <alignment shrinkToFit="1"/>
    </xf>
    <xf numFmtId="0" fontId="1" fillId="3" borderId="0" xfId="7" applyFont="1" applyFill="1" applyAlignment="1">
      <alignment vertical="center" shrinkToFit="1"/>
    </xf>
    <xf numFmtId="0" fontId="3" fillId="3" borderId="0" xfId="7" applyFont="1" applyFill="1" applyAlignment="1" applyProtection="1">
      <alignment vertical="center" shrinkToFit="1"/>
      <protection locked="0"/>
    </xf>
    <xf numFmtId="0" fontId="1" fillId="0" borderId="27" xfId="7" applyFont="1" applyBorder="1" applyAlignment="1">
      <alignment vertical="center" shrinkToFit="1"/>
    </xf>
    <xf numFmtId="0" fontId="1" fillId="0" borderId="4" xfId="7" applyFont="1" applyBorder="1" applyAlignment="1">
      <alignment shrinkToFit="1"/>
    </xf>
    <xf numFmtId="0" fontId="1" fillId="3" borderId="29" xfId="7" applyFont="1" applyFill="1" applyBorder="1" applyAlignment="1">
      <alignment horizontal="center" vertical="center" shrinkToFit="1"/>
    </xf>
    <xf numFmtId="0" fontId="1" fillId="0" borderId="30" xfId="7" applyFont="1" applyBorder="1" applyAlignment="1" applyProtection="1">
      <alignment vertical="center" shrinkToFit="1"/>
      <protection locked="0"/>
    </xf>
    <xf numFmtId="0" fontId="1" fillId="3" borderId="12" xfId="7" applyFont="1" applyFill="1" applyBorder="1" applyAlignment="1">
      <alignment horizontal="center" vertical="center" shrinkToFit="1"/>
    </xf>
    <xf numFmtId="0" fontId="1" fillId="0" borderId="31" xfId="7" applyFont="1" applyBorder="1" applyAlignment="1" applyProtection="1">
      <alignment vertical="center" shrinkToFit="1"/>
      <protection locked="0"/>
    </xf>
    <xf numFmtId="0" fontId="1" fillId="3" borderId="22" xfId="7" applyFont="1" applyFill="1" applyBorder="1" applyAlignment="1">
      <alignment vertical="center" shrinkToFit="1"/>
    </xf>
    <xf numFmtId="0" fontId="1" fillId="3" borderId="20" xfId="7" applyFont="1" applyFill="1" applyBorder="1" applyAlignment="1">
      <alignment vertical="center" shrinkToFit="1"/>
    </xf>
    <xf numFmtId="0" fontId="1" fillId="3" borderId="0" xfId="7" applyFont="1" applyFill="1" applyAlignment="1" applyProtection="1">
      <alignment vertical="center" shrinkToFit="1"/>
      <protection locked="0"/>
    </xf>
    <xf numFmtId="0" fontId="1" fillId="0" borderId="32" xfId="7" applyFont="1" applyBorder="1" applyAlignment="1">
      <alignment vertical="center" shrinkToFit="1"/>
    </xf>
    <xf numFmtId="0" fontId="1" fillId="2" borderId="0" xfId="7" applyFont="1" applyFill="1" applyAlignment="1">
      <alignment shrinkToFit="1"/>
    </xf>
    <xf numFmtId="0" fontId="1" fillId="2" borderId="0" xfId="7" applyFont="1" applyFill="1" applyAlignment="1">
      <alignment vertical="center" shrinkToFit="1"/>
    </xf>
    <xf numFmtId="0" fontId="1" fillId="0" borderId="22" xfId="7" applyFont="1" applyBorder="1" applyAlignment="1" applyProtection="1">
      <alignment vertical="center" shrinkToFit="1"/>
      <protection locked="0"/>
    </xf>
    <xf numFmtId="0" fontId="1" fillId="0" borderId="0" xfId="7" applyFont="1"/>
    <xf numFmtId="0" fontId="1" fillId="0" borderId="0" xfId="7" applyFont="1" applyAlignment="1">
      <alignment vertical="center"/>
    </xf>
    <xf numFmtId="0" fontId="1" fillId="0" borderId="8" xfId="7" applyFont="1" applyBorder="1" applyAlignment="1">
      <alignment horizontal="center" vertical="center"/>
    </xf>
    <xf numFmtId="0" fontId="1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1" fillId="3" borderId="12" xfId="7" applyFont="1" applyFill="1" applyBorder="1" applyAlignment="1">
      <alignment horizontal="center" vertical="center"/>
    </xf>
    <xf numFmtId="0" fontId="1" fillId="3" borderId="13" xfId="7" applyFont="1" applyFill="1" applyBorder="1" applyAlignment="1">
      <alignment horizontal="center" vertical="center"/>
    </xf>
    <xf numFmtId="0" fontId="1" fillId="3" borderId="14" xfId="7" applyFont="1" applyFill="1" applyBorder="1" applyAlignment="1">
      <alignment vertical="center"/>
    </xf>
    <xf numFmtId="0" fontId="1" fillId="3" borderId="15" xfId="7" applyFont="1" applyFill="1" applyBorder="1" applyAlignment="1">
      <alignment vertical="center"/>
    </xf>
    <xf numFmtId="0" fontId="1" fillId="3" borderId="16" xfId="7" applyFont="1" applyFill="1" applyBorder="1" applyAlignment="1">
      <alignment horizontal="center" vertical="center"/>
    </xf>
    <xf numFmtId="0" fontId="3" fillId="3" borderId="14" xfId="7" applyFont="1" applyFill="1" applyBorder="1" applyAlignment="1">
      <alignment horizontal="center" vertical="center"/>
    </xf>
    <xf numFmtId="0" fontId="8" fillId="3" borderId="19" xfId="7" applyFont="1" applyFill="1" applyBorder="1" applyAlignment="1">
      <alignment horizontal="center" vertical="center"/>
    </xf>
    <xf numFmtId="0" fontId="3" fillId="3" borderId="33" xfId="7" applyFont="1" applyFill="1" applyBorder="1" applyAlignment="1">
      <alignment horizontal="center" vertical="center"/>
    </xf>
    <xf numFmtId="0" fontId="8" fillId="3" borderId="15" xfId="7" applyFont="1" applyFill="1" applyBorder="1" applyAlignment="1">
      <alignment horizontal="center" vertical="center"/>
    </xf>
    <xf numFmtId="0" fontId="3" fillId="0" borderId="31" xfId="7" applyFont="1" applyBorder="1" applyAlignment="1" applyProtection="1">
      <alignment vertical="center"/>
      <protection locked="0"/>
    </xf>
    <xf numFmtId="0" fontId="3" fillId="0" borderId="28" xfId="7" applyFont="1" applyBorder="1" applyAlignment="1" applyProtection="1">
      <alignment vertical="center"/>
      <protection locked="0"/>
    </xf>
    <xf numFmtId="0" fontId="1" fillId="3" borderId="0" xfId="7" applyFont="1" applyFill="1"/>
    <xf numFmtId="0" fontId="1" fillId="3" borderId="0" xfId="7" applyFont="1" applyFill="1" applyAlignment="1">
      <alignment vertical="center"/>
    </xf>
    <xf numFmtId="0" fontId="1" fillId="0" borderId="22" xfId="7" applyFont="1" applyBorder="1" applyAlignment="1">
      <alignment vertical="center"/>
    </xf>
    <xf numFmtId="0" fontId="1" fillId="2" borderId="5" xfId="7" applyFont="1" applyFill="1" applyBorder="1" applyAlignment="1">
      <alignment vertical="center"/>
    </xf>
    <xf numFmtId="0" fontId="1" fillId="2" borderId="22" xfId="7" applyFont="1" applyFill="1" applyBorder="1" applyAlignment="1">
      <alignment vertical="center"/>
    </xf>
    <xf numFmtId="0" fontId="1" fillId="2" borderId="21" xfId="7" applyFont="1" applyFill="1" applyBorder="1" applyAlignment="1">
      <alignment vertical="center"/>
    </xf>
    <xf numFmtId="0" fontId="3" fillId="2" borderId="22" xfId="7" applyFont="1" applyFill="1" applyBorder="1" applyAlignment="1" applyProtection="1">
      <alignment vertical="center"/>
      <protection locked="0"/>
    </xf>
    <xf numFmtId="0" fontId="1" fillId="2" borderId="20" xfId="7" applyFont="1" applyFill="1" applyBorder="1" applyAlignment="1">
      <alignment vertical="center"/>
    </xf>
    <xf numFmtId="0" fontId="3" fillId="2" borderId="31" xfId="7" applyFont="1" applyFill="1" applyBorder="1" applyAlignment="1" applyProtection="1">
      <alignment vertical="center"/>
      <protection locked="0"/>
    </xf>
    <xf numFmtId="0" fontId="1" fillId="2" borderId="34" xfId="7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35" xfId="7" applyFont="1" applyFill="1" applyBorder="1" applyAlignment="1">
      <alignment vertical="center" shrinkToFit="1"/>
    </xf>
    <xf numFmtId="0" fontId="1" fillId="3" borderId="27" xfId="7" applyFont="1" applyFill="1" applyBorder="1" applyAlignment="1" applyProtection="1">
      <alignment vertical="center" shrinkToFit="1"/>
      <protection locked="0"/>
    </xf>
    <xf numFmtId="0" fontId="1" fillId="3" borderId="36" xfId="7" applyFont="1" applyFill="1" applyBorder="1" applyAlignment="1">
      <alignment vertical="center" shrinkToFit="1"/>
    </xf>
    <xf numFmtId="0" fontId="1" fillId="3" borderId="21" xfId="7" applyFont="1" applyFill="1" applyBorder="1" applyAlignment="1">
      <alignment vertical="center" shrinkToFit="1"/>
    </xf>
    <xf numFmtId="0" fontId="1" fillId="3" borderId="5" xfId="7" applyFont="1" applyFill="1" applyBorder="1" applyAlignment="1">
      <alignment vertical="center" shrinkToFit="1"/>
    </xf>
    <xf numFmtId="0" fontId="1" fillId="3" borderId="37" xfId="7" applyFont="1" applyFill="1" applyBorder="1" applyAlignment="1">
      <alignment vertical="center" shrinkToFit="1"/>
    </xf>
    <xf numFmtId="0" fontId="6" fillId="0" borderId="0" xfId="7"/>
    <xf numFmtId="0" fontId="10" fillId="0" borderId="0" xfId="7" applyFont="1" applyAlignment="1">
      <alignment horizontal="center"/>
    </xf>
    <xf numFmtId="0" fontId="6" fillId="0" borderId="38" xfId="7" applyBorder="1" applyAlignment="1">
      <alignment horizontal="center"/>
    </xf>
    <xf numFmtId="0" fontId="6" fillId="0" borderId="39" xfId="7" applyBorder="1" applyAlignment="1">
      <alignment horizontal="center"/>
    </xf>
    <xf numFmtId="0" fontId="12" fillId="0" borderId="39" xfId="7" applyFont="1" applyBorder="1" applyAlignment="1">
      <alignment horizontal="center"/>
    </xf>
    <xf numFmtId="0" fontId="6" fillId="0" borderId="40" xfId="7" applyBorder="1" applyAlignment="1">
      <alignment horizontal="center"/>
    </xf>
    <xf numFmtId="0" fontId="6" fillId="0" borderId="41" xfId="7" applyBorder="1"/>
    <xf numFmtId="0" fontId="6" fillId="0" borderId="42" xfId="7" applyBorder="1"/>
    <xf numFmtId="0" fontId="6" fillId="0" borderId="43" xfId="7" applyBorder="1"/>
    <xf numFmtId="0" fontId="6" fillId="0" borderId="44" xfId="7" applyBorder="1"/>
    <xf numFmtId="0" fontId="6" fillId="0" borderId="45" xfId="7" applyBorder="1"/>
    <xf numFmtId="0" fontId="6" fillId="0" borderId="46" xfId="7" applyBorder="1"/>
    <xf numFmtId="0" fontId="6" fillId="0" borderId="47" xfId="7" applyBorder="1"/>
    <xf numFmtId="0" fontId="6" fillId="0" borderId="48" xfId="7" applyBorder="1"/>
    <xf numFmtId="0" fontId="10" fillId="0" borderId="49" xfId="7" applyFont="1" applyBorder="1"/>
    <xf numFmtId="0" fontId="6" fillId="0" borderId="50" xfId="7" applyBorder="1"/>
    <xf numFmtId="0" fontId="6" fillId="0" borderId="51" xfId="7" applyBorder="1"/>
    <xf numFmtId="0" fontId="10" fillId="0" borderId="51" xfId="7" applyFont="1" applyBorder="1"/>
    <xf numFmtId="0" fontId="6" fillId="0" borderId="52" xfId="7" applyBorder="1"/>
    <xf numFmtId="0" fontId="6" fillId="0" borderId="53" xfId="7" applyBorder="1"/>
    <xf numFmtId="0" fontId="6" fillId="0" borderId="54" xfId="7" applyBorder="1"/>
    <xf numFmtId="0" fontId="6" fillId="0" borderId="55" xfId="7" applyBorder="1"/>
    <xf numFmtId="0" fontId="6" fillId="0" borderId="56" xfId="7" applyBorder="1"/>
    <xf numFmtId="0" fontId="6" fillId="0" borderId="57" xfId="7" applyBorder="1"/>
    <xf numFmtId="0" fontId="6" fillId="0" borderId="34" xfId="7" applyBorder="1"/>
    <xf numFmtId="0" fontId="6" fillId="0" borderId="58" xfId="7" applyBorder="1"/>
    <xf numFmtId="0" fontId="6" fillId="0" borderId="59" xfId="7" applyBorder="1"/>
    <xf numFmtId="0" fontId="6" fillId="0" borderId="60" xfId="7" applyBorder="1"/>
    <xf numFmtId="0" fontId="6" fillId="0" borderId="61" xfId="7" applyBorder="1"/>
    <xf numFmtId="0" fontId="6" fillId="0" borderId="62" xfId="7" applyBorder="1"/>
    <xf numFmtId="0" fontId="6" fillId="0" borderId="63" xfId="7" applyBorder="1"/>
    <xf numFmtId="0" fontId="1" fillId="0" borderId="0" xfId="7" applyFont="1" applyAlignment="1">
      <alignment horizontal="right" shrinkToFit="1"/>
    </xf>
    <xf numFmtId="0" fontId="1" fillId="0" borderId="0" xfId="0" applyFont="1" applyAlignment="1">
      <alignment horizontal="right" vertical="center"/>
    </xf>
    <xf numFmtId="0" fontId="1" fillId="2" borderId="0" xfId="7" applyFont="1" applyFill="1" applyAlignment="1">
      <alignment horizontal="right" shrinkToFit="1"/>
    </xf>
    <xf numFmtId="0" fontId="1" fillId="0" borderId="0" xfId="0" applyFont="1" applyAlignment="1">
      <alignment horizontal="right"/>
    </xf>
    <xf numFmtId="0" fontId="1" fillId="0" borderId="64" xfId="7" applyFont="1" applyBorder="1" applyAlignment="1">
      <alignment horizontal="right" vertical="center" shrinkToFit="1"/>
    </xf>
    <xf numFmtId="0" fontId="1" fillId="3" borderId="23" xfId="7" applyFont="1" applyFill="1" applyBorder="1" applyAlignment="1">
      <alignment horizontal="right" vertical="center" shrinkToFit="1"/>
    </xf>
    <xf numFmtId="0" fontId="1" fillId="0" borderId="6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" fillId="0" borderId="0" xfId="7" applyFont="1" applyAlignment="1">
      <alignment horizontal="right" vertical="center" shrinkToFit="1"/>
    </xf>
    <xf numFmtId="0" fontId="1" fillId="3" borderId="14" xfId="7" applyFont="1" applyFill="1" applyBorder="1" applyAlignment="1">
      <alignment horizontal="right" vertical="center" shrinkToFit="1"/>
    </xf>
    <xf numFmtId="0" fontId="1" fillId="0" borderId="64" xfId="7" applyFont="1" applyBorder="1" applyAlignment="1">
      <alignment horizontal="center" vertical="center" shrinkToFit="1"/>
    </xf>
    <xf numFmtId="0" fontId="1" fillId="3" borderId="33" xfId="7" applyFont="1" applyFill="1" applyBorder="1" applyAlignment="1">
      <alignment horizontal="center" vertical="center" shrinkToFit="1"/>
    </xf>
    <xf numFmtId="0" fontId="1" fillId="3" borderId="14" xfId="7" applyFont="1" applyFill="1" applyBorder="1" applyAlignment="1">
      <alignment horizontal="center" vertical="center" shrinkToFit="1"/>
    </xf>
    <xf numFmtId="0" fontId="4" fillId="0" borderId="11" xfId="7" applyFont="1" applyBorder="1" applyAlignment="1">
      <alignment horizontal="center" vertical="center" shrinkToFit="1"/>
    </xf>
    <xf numFmtId="0" fontId="13" fillId="0" borderId="22" xfId="7" applyFont="1" applyBorder="1" applyAlignment="1" applyProtection="1">
      <alignment shrinkToFit="1"/>
      <protection locked="0"/>
    </xf>
    <xf numFmtId="0" fontId="13" fillId="0" borderId="0" xfId="7" applyFont="1" applyAlignment="1">
      <alignment horizontal="center" vertical="center" shrinkToFit="1"/>
    </xf>
    <xf numFmtId="0" fontId="1" fillId="3" borderId="23" xfId="7" applyFont="1" applyFill="1" applyBorder="1" applyAlignment="1">
      <alignment horizontal="center" vertical="center" shrinkToFit="1"/>
    </xf>
    <xf numFmtId="0" fontId="1" fillId="0" borderId="66" xfId="0" applyFont="1" applyBorder="1" applyAlignment="1">
      <alignment horizontal="right" vertical="center" shrinkToFit="1"/>
    </xf>
    <xf numFmtId="0" fontId="1" fillId="2" borderId="0" xfId="0" applyFont="1" applyFill="1" applyAlignment="1">
      <alignment horizontal="right"/>
    </xf>
    <xf numFmtId="0" fontId="1" fillId="0" borderId="67" xfId="7" applyFont="1" applyBorder="1" applyAlignment="1" applyProtection="1">
      <alignment vertical="center" shrinkToFit="1"/>
      <protection locked="0"/>
    </xf>
    <xf numFmtId="0" fontId="1" fillId="0" borderId="68" xfId="7" applyFont="1" applyBorder="1" applyAlignment="1" applyProtection="1">
      <alignment vertical="center" shrinkToFit="1"/>
      <protection locked="0"/>
    </xf>
    <xf numFmtId="0" fontId="1" fillId="3" borderId="69" xfId="7" applyFont="1" applyFill="1" applyBorder="1" applyAlignment="1">
      <alignment horizontal="center" vertical="center" shrinkToFit="1"/>
    </xf>
    <xf numFmtId="0" fontId="1" fillId="0" borderId="70" xfId="7" applyFont="1" applyBorder="1" applyAlignment="1" applyProtection="1">
      <alignment vertical="center" shrinkToFit="1"/>
      <protection locked="0"/>
    </xf>
    <xf numFmtId="0" fontId="1" fillId="0" borderId="67" xfId="7" applyFont="1" applyBorder="1" applyAlignment="1" applyProtection="1">
      <alignment horizontal="right" vertical="center" shrinkToFit="1"/>
      <protection locked="0"/>
    </xf>
    <xf numFmtId="0" fontId="1" fillId="3" borderId="0" xfId="7" applyFont="1" applyFill="1" applyAlignment="1">
      <alignment horizontal="right" shrinkToFit="1"/>
    </xf>
    <xf numFmtId="0" fontId="1" fillId="3" borderId="0" xfId="7" applyFont="1" applyFill="1" applyAlignment="1" applyProtection="1">
      <alignment horizontal="right" vertical="center" shrinkToFit="1"/>
      <protection locked="0"/>
    </xf>
    <xf numFmtId="0" fontId="1" fillId="0" borderId="22" xfId="7" applyFont="1" applyBorder="1" applyAlignment="1" applyProtection="1">
      <alignment horizontal="right" vertical="center" shrinkToFit="1"/>
      <protection locked="0"/>
    </xf>
    <xf numFmtId="0" fontId="1" fillId="0" borderId="26" xfId="7" applyFont="1" applyBorder="1" applyAlignment="1" applyProtection="1">
      <alignment horizontal="right" vertical="center" shrinkToFit="1"/>
      <protection locked="0"/>
    </xf>
    <xf numFmtId="0" fontId="13" fillId="2" borderId="0" xfId="7" applyFont="1" applyFill="1" applyAlignment="1">
      <alignment shrinkToFit="1"/>
    </xf>
    <xf numFmtId="0" fontId="13" fillId="0" borderId="0" xfId="7" applyFont="1" applyAlignment="1">
      <alignment shrinkToFit="1"/>
    </xf>
    <xf numFmtId="0" fontId="1" fillId="0" borderId="22" xfId="0" applyFont="1" applyBorder="1" applyAlignment="1">
      <alignment horizontal="right"/>
    </xf>
    <xf numFmtId="0" fontId="1" fillId="0" borderId="28" xfId="7" applyFont="1" applyBorder="1" applyAlignment="1" applyProtection="1">
      <alignment horizontal="right" vertical="center" shrinkToFit="1"/>
      <protection locked="0"/>
    </xf>
    <xf numFmtId="0" fontId="1" fillId="0" borderId="4" xfId="7" applyFont="1" applyBorder="1" applyAlignment="1">
      <alignment horizontal="right" shrinkToFit="1"/>
    </xf>
    <xf numFmtId="0" fontId="1" fillId="0" borderId="71" xfId="7" applyFont="1" applyBorder="1" applyAlignment="1">
      <alignment vertical="center" shrinkToFit="1"/>
    </xf>
    <xf numFmtId="0" fontId="1" fillId="3" borderId="22" xfId="7" applyFont="1" applyFill="1" applyBorder="1" applyAlignment="1" applyProtection="1">
      <alignment vertical="center" shrinkToFit="1"/>
      <protection locked="0"/>
    </xf>
    <xf numFmtId="0" fontId="1" fillId="3" borderId="31" xfId="7" applyFont="1" applyFill="1" applyBorder="1" applyAlignment="1" applyProtection="1">
      <alignment vertical="center" shrinkToFit="1"/>
      <protection locked="0"/>
    </xf>
    <xf numFmtId="0" fontId="1" fillId="3" borderId="22" xfId="7" applyFont="1" applyFill="1" applyBorder="1" applyAlignment="1" applyProtection="1">
      <alignment horizontal="right" vertical="center" shrinkToFit="1"/>
      <protection locked="0"/>
    </xf>
    <xf numFmtId="0" fontId="1" fillId="0" borderId="72" xfId="7" applyFont="1" applyBorder="1" applyAlignment="1" applyProtection="1">
      <alignment vertical="center" shrinkToFit="1"/>
      <protection locked="0"/>
    </xf>
    <xf numFmtId="0" fontId="1" fillId="0" borderId="64" xfId="7" applyFont="1" applyBorder="1" applyAlignment="1">
      <alignment horizontal="center" vertical="center"/>
    </xf>
    <xf numFmtId="0" fontId="1" fillId="3" borderId="14" xfId="7" applyFont="1" applyFill="1" applyBorder="1" applyAlignment="1">
      <alignment horizontal="center" vertical="center"/>
    </xf>
    <xf numFmtId="0" fontId="1" fillId="0" borderId="22" xfId="7" applyFont="1" applyBorder="1" applyAlignment="1" applyProtection="1">
      <alignment vertical="center"/>
      <protection locked="0"/>
    </xf>
    <xf numFmtId="0" fontId="1" fillId="2" borderId="22" xfId="7" applyFont="1" applyFill="1" applyBorder="1" applyAlignment="1" applyProtection="1">
      <alignment vertical="center"/>
      <protection locked="0"/>
    </xf>
    <xf numFmtId="0" fontId="1" fillId="3" borderId="33" xfId="7" applyFont="1" applyFill="1" applyBorder="1" applyAlignment="1">
      <alignment horizontal="center" vertical="center"/>
    </xf>
    <xf numFmtId="0" fontId="1" fillId="2" borderId="31" xfId="7" applyFont="1" applyFill="1" applyBorder="1" applyAlignment="1" applyProtection="1">
      <alignment vertical="center"/>
      <protection locked="0"/>
    </xf>
    <xf numFmtId="0" fontId="13" fillId="0" borderId="64" xfId="7" applyFont="1" applyBorder="1" applyAlignment="1">
      <alignment horizontal="center" vertical="center"/>
    </xf>
    <xf numFmtId="0" fontId="1" fillId="0" borderId="73" xfId="7" applyFont="1" applyBorder="1" applyAlignment="1" applyProtection="1">
      <alignment vertical="center" shrinkToFit="1"/>
      <protection locked="0"/>
    </xf>
    <xf numFmtId="0" fontId="13" fillId="3" borderId="0" xfId="7" applyFont="1" applyFill="1" applyAlignment="1">
      <alignment shrinkToFit="1"/>
    </xf>
    <xf numFmtId="0" fontId="0" fillId="0" borderId="22" xfId="0" applyBorder="1"/>
    <xf numFmtId="0" fontId="0" fillId="0" borderId="31" xfId="0" applyBorder="1"/>
    <xf numFmtId="0" fontId="0" fillId="0" borderId="0" xfId="0" applyAlignment="1">
      <alignment shrinkToFit="1"/>
    </xf>
    <xf numFmtId="0" fontId="1" fillId="0" borderId="31" xfId="0" applyFont="1" applyBorder="1"/>
    <xf numFmtId="0" fontId="1" fillId="0" borderId="22" xfId="0" applyFont="1" applyBorder="1" applyAlignment="1">
      <alignment horizontal="right" vertical="center"/>
    </xf>
    <xf numFmtId="0" fontId="0" fillId="0" borderId="72" xfId="0" applyBorder="1"/>
    <xf numFmtId="0" fontId="0" fillId="0" borderId="22" xfId="0" applyBorder="1" applyAlignment="1">
      <alignment horizontal="center"/>
    </xf>
    <xf numFmtId="0" fontId="1" fillId="0" borderId="72" xfId="7" applyFont="1" applyBorder="1" applyAlignment="1" applyProtection="1">
      <alignment horizontal="right" vertical="center" shrinkToFit="1"/>
      <protection locked="0"/>
    </xf>
    <xf numFmtId="0" fontId="1" fillId="0" borderId="74" xfId="7" applyFont="1" applyBorder="1" applyAlignment="1" applyProtection="1">
      <alignment vertical="center" shrinkToFit="1"/>
      <protection locked="0"/>
    </xf>
    <xf numFmtId="0" fontId="1" fillId="0" borderId="75" xfId="7" applyFont="1" applyBorder="1" applyAlignment="1" applyProtection="1">
      <alignment vertical="center" shrinkToFit="1"/>
      <protection locked="0"/>
    </xf>
    <xf numFmtId="0" fontId="1" fillId="0" borderId="0" xfId="0" applyFont="1" applyAlignment="1">
      <alignment shrinkToFit="1"/>
    </xf>
    <xf numFmtId="0" fontId="13" fillId="0" borderId="64" xfId="7" applyFont="1" applyBorder="1" applyAlignment="1">
      <alignment horizontal="center" vertical="center" shrinkToFit="1"/>
    </xf>
    <xf numFmtId="0" fontId="13" fillId="0" borderId="64" xfId="7" applyFont="1" applyBorder="1" applyAlignment="1">
      <alignment horizontal="right" vertical="center" shrinkToFit="1"/>
    </xf>
    <xf numFmtId="0" fontId="13" fillId="3" borderId="13" xfId="7" applyFont="1" applyFill="1" applyBorder="1" applyAlignment="1">
      <alignment horizontal="center" vertical="center" shrinkToFit="1"/>
    </xf>
    <xf numFmtId="0" fontId="13" fillId="3" borderId="14" xfId="7" applyFont="1" applyFill="1" applyBorder="1" applyAlignment="1">
      <alignment vertical="center" shrinkToFit="1"/>
    </xf>
    <xf numFmtId="0" fontId="13" fillId="3" borderId="15" xfId="7" applyFont="1" applyFill="1" applyBorder="1" applyAlignment="1">
      <alignment vertical="center" shrinkToFit="1"/>
    </xf>
    <xf numFmtId="0" fontId="13" fillId="3" borderId="16" xfId="7" applyFont="1" applyFill="1" applyBorder="1" applyAlignment="1">
      <alignment horizontal="center" vertical="center" shrinkToFit="1"/>
    </xf>
    <xf numFmtId="0" fontId="13" fillId="3" borderId="14" xfId="7" applyFont="1" applyFill="1" applyBorder="1" applyAlignment="1">
      <alignment horizontal="center" vertical="center" shrinkToFit="1"/>
    </xf>
    <xf numFmtId="0" fontId="13" fillId="3" borderId="33" xfId="7" applyFont="1" applyFill="1" applyBorder="1" applyAlignment="1">
      <alignment horizontal="center"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20" xfId="0" applyFont="1" applyBorder="1" applyAlignment="1">
      <alignment shrinkToFit="1"/>
    </xf>
    <xf numFmtId="0" fontId="13" fillId="0" borderId="6" xfId="0" applyFont="1" applyBorder="1" applyAlignment="1">
      <alignment shrinkToFit="1"/>
    </xf>
    <xf numFmtId="0" fontId="13" fillId="0" borderId="31" xfId="7" applyFont="1" applyBorder="1" applyAlignment="1" applyProtection="1">
      <alignment vertical="center" shrinkToFit="1"/>
      <protection locked="0"/>
    </xf>
    <xf numFmtId="0" fontId="13" fillId="0" borderId="0" xfId="7" applyFont="1" applyAlignment="1">
      <alignment vertical="center" shrinkToFit="1"/>
    </xf>
    <xf numFmtId="0" fontId="13" fillId="0" borderId="0" xfId="7" applyFont="1" applyAlignment="1">
      <alignment horizontal="right" shrinkToFit="1"/>
    </xf>
    <xf numFmtId="0" fontId="3" fillId="2" borderId="0" xfId="0" applyFont="1" applyFill="1"/>
    <xf numFmtId="0" fontId="13" fillId="0" borderId="77" xfId="7" applyFont="1" applyBorder="1" applyAlignment="1">
      <alignment shrinkToFit="1"/>
    </xf>
    <xf numFmtId="0" fontId="0" fillId="0" borderId="22" xfId="0" applyBorder="1" applyAlignment="1">
      <alignment horizontal="right"/>
    </xf>
    <xf numFmtId="0" fontId="0" fillId="0" borderId="78" xfId="0" applyBorder="1"/>
    <xf numFmtId="0" fontId="1" fillId="0" borderId="22" xfId="8" applyBorder="1" applyAlignment="1">
      <alignment horizontal="left" vertical="center" shrinkToFit="1"/>
    </xf>
    <xf numFmtId="0" fontId="1" fillId="0" borderId="20" xfId="8" applyBorder="1" applyAlignment="1">
      <alignment horizontal="left" vertical="center" shrinkToFit="1"/>
    </xf>
    <xf numFmtId="0" fontId="1" fillId="3" borderId="79" xfId="7" applyFont="1" applyFill="1" applyBorder="1" applyAlignment="1">
      <alignment vertical="center" shrinkToFit="1"/>
    </xf>
    <xf numFmtId="0" fontId="1" fillId="0" borderId="80" xfId="7" applyFont="1" applyBorder="1" applyAlignment="1">
      <alignment vertical="center" shrinkToFit="1"/>
    </xf>
    <xf numFmtId="0" fontId="1" fillId="0" borderId="76" xfId="7" applyFont="1" applyBorder="1" applyAlignment="1">
      <alignment vertical="center" shrinkToFit="1"/>
    </xf>
    <xf numFmtId="0" fontId="1" fillId="0" borderId="81" xfId="0" applyFont="1" applyBorder="1" applyAlignment="1">
      <alignment vertical="center" shrinkToFit="1"/>
    </xf>
    <xf numFmtId="0" fontId="1" fillId="0" borderId="76" xfId="0" applyFont="1" applyBorder="1" applyAlignment="1">
      <alignment shrinkToFit="1"/>
    </xf>
    <xf numFmtId="0" fontId="1" fillId="0" borderId="78" xfId="7" applyFont="1" applyBorder="1" applyAlignment="1" applyProtection="1">
      <alignment vertical="center"/>
      <protection locked="0"/>
    </xf>
    <xf numFmtId="0" fontId="1" fillId="0" borderId="83" xfId="7" applyFont="1" applyBorder="1" applyAlignment="1">
      <alignment vertical="center" shrinkToFit="1"/>
    </xf>
    <xf numFmtId="0" fontId="1" fillId="0" borderId="84" xfId="7" applyFont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0" fontId="1" fillId="3" borderId="85" xfId="7" applyFont="1" applyFill="1" applyBorder="1" applyAlignment="1">
      <alignment vertical="center" shrinkToFit="1"/>
    </xf>
    <xf numFmtId="0" fontId="1" fillId="0" borderId="6" xfId="7" applyFont="1" applyBorder="1" applyAlignment="1">
      <alignment horizontal="left" vertical="center" shrinkToFit="1"/>
    </xf>
    <xf numFmtId="0" fontId="1" fillId="3" borderId="86" xfId="7" applyFont="1" applyFill="1" applyBorder="1" applyAlignment="1">
      <alignment vertical="center" shrinkToFit="1"/>
    </xf>
    <xf numFmtId="0" fontId="1" fillId="0" borderId="87" xfId="7" applyFont="1" applyBorder="1" applyAlignment="1">
      <alignment shrinkToFit="1"/>
    </xf>
    <xf numFmtId="0" fontId="13" fillId="0" borderId="77" xfId="7" applyFont="1" applyBorder="1" applyAlignment="1">
      <alignment vertical="center" shrinkToFit="1"/>
    </xf>
    <xf numFmtId="0" fontId="13" fillId="0" borderId="86" xfId="7" applyFont="1" applyBorder="1" applyAlignment="1">
      <alignment vertical="center" shrinkToFit="1"/>
    </xf>
    <xf numFmtId="0" fontId="1" fillId="0" borderId="0" xfId="0" applyFont="1" applyAlignment="1">
      <alignment horizontal="center"/>
    </xf>
    <xf numFmtId="0" fontId="1" fillId="0" borderId="0" xfId="7" applyFont="1" applyAlignment="1">
      <alignment horizont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0" xfId="7" applyFont="1" applyAlignment="1">
      <alignment horizontal="center" shrinkToFit="1"/>
    </xf>
    <xf numFmtId="0" fontId="1" fillId="2" borderId="0" xfId="0" applyFont="1" applyFill="1" applyAlignment="1">
      <alignment shrinkToFit="1"/>
    </xf>
    <xf numFmtId="0" fontId="1" fillId="0" borderId="20" xfId="7" applyFont="1" applyBorder="1" applyAlignment="1">
      <alignment horizontal="left" vertical="center" shrinkToFit="1"/>
    </xf>
    <xf numFmtId="0" fontId="1" fillId="3" borderId="88" xfId="7" applyFont="1" applyFill="1" applyBorder="1" applyAlignment="1">
      <alignment vertical="center" shrinkToFit="1"/>
    </xf>
    <xf numFmtId="0" fontId="8" fillId="3" borderId="89" xfId="7" applyFont="1" applyFill="1" applyBorder="1" applyAlignment="1">
      <alignment horizontal="center" vertical="center" shrinkToFit="1"/>
    </xf>
    <xf numFmtId="0" fontId="1" fillId="0" borderId="31" xfId="7" applyFont="1" applyBorder="1" applyAlignment="1">
      <alignment vertical="center" shrinkToFit="1"/>
    </xf>
    <xf numFmtId="0" fontId="1" fillId="3" borderId="90" xfId="7" applyFont="1" applyFill="1" applyBorder="1" applyAlignment="1">
      <alignment vertical="center" shrinkToFit="1"/>
    </xf>
    <xf numFmtId="0" fontId="1" fillId="0" borderId="22" xfId="0" applyFont="1" applyBorder="1" applyAlignment="1">
      <alignment shrinkToFit="1"/>
    </xf>
    <xf numFmtId="0" fontId="1" fillId="0" borderId="91" xfId="7" applyFont="1" applyBorder="1" applyAlignment="1" applyProtection="1">
      <alignment vertical="center" shrinkToFit="1"/>
      <protection locked="0"/>
    </xf>
    <xf numFmtId="0" fontId="0" fillId="0" borderId="78" xfId="0" applyBorder="1" applyAlignment="1">
      <alignment shrinkToFit="1"/>
    </xf>
    <xf numFmtId="0" fontId="13" fillId="0" borderId="0" xfId="0" applyFont="1"/>
    <xf numFmtId="0" fontId="0" fillId="0" borderId="26" xfId="8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6" xfId="8" applyFont="1" applyBorder="1" applyAlignment="1">
      <alignment horizontal="left" vertical="center" shrinkToFit="1"/>
    </xf>
    <xf numFmtId="0" fontId="1" fillId="0" borderId="22" xfId="0" applyFont="1" applyBorder="1" applyAlignment="1">
      <alignment horizontal="right" vertical="center" shrinkToFit="1"/>
    </xf>
    <xf numFmtId="0" fontId="0" fillId="0" borderId="6" xfId="0" applyBorder="1" applyAlignment="1">
      <alignment horizontal="left" vertical="center" shrinkToFit="1"/>
    </xf>
    <xf numFmtId="0" fontId="1" fillId="0" borderId="92" xfId="0" applyFont="1" applyBorder="1" applyAlignment="1">
      <alignment horizontal="center" vertical="center" shrinkToFit="1"/>
    </xf>
    <xf numFmtId="0" fontId="8" fillId="3" borderId="93" xfId="7" applyFont="1" applyFill="1" applyBorder="1" applyAlignment="1">
      <alignment horizontal="center" vertical="center" shrinkToFit="1"/>
    </xf>
    <xf numFmtId="0" fontId="1" fillId="3" borderId="94" xfId="7" applyFont="1" applyFill="1" applyBorder="1" applyAlignment="1">
      <alignment vertical="center" shrinkToFit="1"/>
    </xf>
    <xf numFmtId="0" fontId="1" fillId="0" borderId="25" xfId="7" applyFont="1" applyBorder="1" applyAlignment="1">
      <alignment horizontal="left" vertical="center" shrinkToFit="1"/>
    </xf>
    <xf numFmtId="0" fontId="1" fillId="0" borderId="22" xfId="7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0" xfId="7" applyFont="1" applyBorder="1" applyAlignment="1">
      <alignment horizontal="left" vertical="center" shrinkToFit="1"/>
    </xf>
    <xf numFmtId="0" fontId="0" fillId="0" borderId="95" xfId="0" applyBorder="1" applyAlignment="1">
      <alignment horizontal="left" vertical="center" shrinkToFit="1"/>
    </xf>
    <xf numFmtId="0" fontId="0" fillId="0" borderId="26" xfId="8" applyFont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2" xfId="8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" fillId="0" borderId="26" xfId="7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/>
    </xf>
    <xf numFmtId="0" fontId="0" fillId="0" borderId="26" xfId="7" applyFont="1" applyBorder="1" applyAlignment="1">
      <alignment horizontal="left" vertical="center" shrinkToFit="1"/>
    </xf>
    <xf numFmtId="0" fontId="0" fillId="0" borderId="6" xfId="7" applyFont="1" applyBorder="1" applyAlignment="1">
      <alignment horizontal="left" vertical="center" shrinkToFit="1"/>
    </xf>
    <xf numFmtId="0" fontId="0" fillId="0" borderId="22" xfId="7" applyFont="1" applyBorder="1" applyAlignment="1">
      <alignment horizontal="left" vertical="center" shrinkToFit="1"/>
    </xf>
    <xf numFmtId="0" fontId="0" fillId="0" borderId="72" xfId="0" applyBorder="1" applyAlignment="1">
      <alignment horizontal="left" vertical="center" shrinkToFit="1"/>
    </xf>
    <xf numFmtId="0" fontId="0" fillId="0" borderId="96" xfId="0" applyBorder="1" applyAlignment="1">
      <alignment vertical="center" shrinkToFit="1"/>
    </xf>
    <xf numFmtId="0" fontId="0" fillId="0" borderId="22" xfId="0" applyBorder="1" applyAlignment="1">
      <alignment horizontal="left" vertical="center"/>
    </xf>
    <xf numFmtId="0" fontId="0" fillId="0" borderId="31" xfId="7" applyFont="1" applyBorder="1" applyAlignment="1">
      <alignment horizontal="left" vertical="center"/>
    </xf>
    <xf numFmtId="0" fontId="0" fillId="0" borderId="22" xfId="7" applyFont="1" applyBorder="1" applyAlignment="1">
      <alignment horizontal="left" vertical="center"/>
    </xf>
    <xf numFmtId="0" fontId="1" fillId="0" borderId="97" xfId="7" applyFont="1" applyBorder="1" applyAlignment="1">
      <alignment horizontal="left" vertical="center"/>
    </xf>
    <xf numFmtId="0" fontId="1" fillId="0" borderId="72" xfId="7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3" fillId="0" borderId="6" xfId="7" applyFont="1" applyBorder="1" applyAlignment="1">
      <alignment horizontal="left" vertical="center" shrinkToFit="1"/>
    </xf>
    <xf numFmtId="0" fontId="1" fillId="0" borderId="25" xfId="0" applyFont="1" applyBorder="1" applyAlignment="1">
      <alignment vertical="center" shrinkToFit="1"/>
    </xf>
    <xf numFmtId="0" fontId="1" fillId="0" borderId="98" xfId="7" applyFont="1" applyBorder="1" applyAlignment="1" applyProtection="1">
      <alignment vertical="center" shrinkToFit="1"/>
      <protection locked="0"/>
    </xf>
    <xf numFmtId="0" fontId="1" fillId="0" borderId="99" xfId="0" applyFont="1" applyBorder="1" applyAlignment="1">
      <alignment shrinkToFit="1"/>
    </xf>
    <xf numFmtId="0" fontId="0" fillId="0" borderId="22" xfId="8" applyFont="1" applyBorder="1" applyAlignment="1">
      <alignment horizontal="left" vertical="center" shrinkToFit="1"/>
    </xf>
    <xf numFmtId="0" fontId="1" fillId="0" borderId="98" xfId="7" applyFont="1" applyBorder="1" applyAlignment="1" applyProtection="1">
      <alignment horizontal="right" vertical="center" shrinkToFit="1"/>
      <protection locked="0"/>
    </xf>
    <xf numFmtId="0" fontId="1" fillId="0" borderId="68" xfId="0" applyFont="1" applyBorder="1" applyAlignment="1">
      <alignment horizontal="left" vertical="center" shrinkToFit="1"/>
    </xf>
    <xf numFmtId="0" fontId="1" fillId="0" borderId="76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shrinkToFit="1"/>
    </xf>
    <xf numFmtId="0" fontId="1" fillId="0" borderId="76" xfId="0" applyFont="1" applyBorder="1" applyAlignment="1">
      <alignment horizontal="left" shrinkToFit="1"/>
    </xf>
    <xf numFmtId="0" fontId="1" fillId="0" borderId="22" xfId="0" applyFont="1" applyBorder="1" applyAlignment="1">
      <alignment vertical="center" shrinkToFit="1"/>
    </xf>
    <xf numFmtId="0" fontId="1" fillId="0" borderId="102" xfId="7" applyFont="1" applyBorder="1" applyAlignment="1" applyProtection="1">
      <alignment vertical="center" shrinkToFit="1"/>
      <protection locked="0"/>
    </xf>
    <xf numFmtId="0" fontId="1" fillId="0" borderId="28" xfId="7" applyFont="1" applyBorder="1" applyAlignment="1" applyProtection="1">
      <alignment vertical="center" shrinkToFit="1"/>
      <protection locked="0"/>
    </xf>
    <xf numFmtId="0" fontId="0" fillId="0" borderId="68" xfId="0" applyBorder="1"/>
    <xf numFmtId="0" fontId="0" fillId="0" borderId="6" xfId="7" applyFont="1" applyBorder="1" applyAlignment="1">
      <alignment vertical="center" shrinkToFit="1"/>
    </xf>
    <xf numFmtId="0" fontId="0" fillId="0" borderId="25" xfId="0" applyBorder="1" applyAlignment="1">
      <alignment horizontal="left" vertical="center" shrinkToFit="1"/>
    </xf>
    <xf numFmtId="0" fontId="1" fillId="0" borderId="75" xfId="0" applyFont="1" applyBorder="1"/>
    <xf numFmtId="0" fontId="0" fillId="0" borderId="26" xfId="7" applyFont="1" applyBorder="1" applyAlignment="1">
      <alignment horizontal="left" vertical="center"/>
    </xf>
    <xf numFmtId="0" fontId="1" fillId="0" borderId="68" xfId="7" applyFont="1" applyBorder="1" applyAlignment="1" applyProtection="1">
      <alignment vertical="center"/>
      <protection locked="0"/>
    </xf>
    <xf numFmtId="0" fontId="0" fillId="0" borderId="70" xfId="0" applyBorder="1"/>
    <xf numFmtId="0" fontId="0" fillId="0" borderId="76" xfId="0" applyBorder="1" applyAlignment="1">
      <alignment horizontal="left" vertical="center" shrinkToFit="1"/>
    </xf>
    <xf numFmtId="0" fontId="1" fillId="0" borderId="6" xfId="8" applyBorder="1" applyAlignment="1">
      <alignment vertical="center" shrinkToFit="1"/>
    </xf>
    <xf numFmtId="0" fontId="1" fillId="0" borderId="78" xfId="0" applyFont="1" applyBorder="1" applyAlignment="1" applyProtection="1">
      <alignment vertical="center"/>
      <protection locked="0"/>
    </xf>
    <xf numFmtId="0" fontId="0" fillId="0" borderId="22" xfId="7" applyFont="1" applyBorder="1" applyAlignment="1" applyProtection="1">
      <alignment horizontal="left" vertical="center" shrinkToFit="1"/>
      <protection locked="0"/>
    </xf>
    <xf numFmtId="0" fontId="1" fillId="0" borderId="99" xfId="0" applyFont="1" applyBorder="1" applyAlignment="1">
      <alignment horizontal="left" vertical="center" shrinkToFit="1"/>
    </xf>
    <xf numFmtId="0" fontId="0" fillId="0" borderId="103" xfId="0" applyBorder="1" applyAlignment="1">
      <alignment vertical="center" shrinkToFit="1"/>
    </xf>
    <xf numFmtId="0" fontId="0" fillId="0" borderId="104" xfId="7" applyFont="1" applyBorder="1" applyAlignment="1">
      <alignment horizontal="left" vertical="center" shrinkToFit="1"/>
    </xf>
    <xf numFmtId="0" fontId="1" fillId="0" borderId="22" xfId="7" applyFont="1" applyBorder="1" applyAlignment="1" applyProtection="1">
      <alignment shrinkToFit="1"/>
      <protection locked="0"/>
    </xf>
    <xf numFmtId="0" fontId="0" fillId="0" borderId="31" xfId="0" applyBorder="1" applyAlignment="1">
      <alignment vertical="center"/>
    </xf>
    <xf numFmtId="0" fontId="1" fillId="0" borderId="146" xfId="7" applyFont="1" applyBorder="1" applyAlignment="1" applyProtection="1">
      <alignment horizontal="right" vertical="center" shrinkToFit="1"/>
      <protection locked="0"/>
    </xf>
    <xf numFmtId="0" fontId="0" fillId="0" borderId="146" xfId="0" applyBorder="1"/>
    <xf numFmtId="0" fontId="1" fillId="0" borderId="146" xfId="7" applyFont="1" applyBorder="1" applyAlignment="1">
      <alignment vertical="center" shrinkToFit="1"/>
    </xf>
    <xf numFmtId="0" fontId="1" fillId="0" borderId="147" xfId="7" applyFont="1" applyBorder="1" applyAlignment="1" applyProtection="1">
      <alignment horizontal="right" vertical="center" shrinkToFit="1"/>
      <protection locked="0"/>
    </xf>
    <xf numFmtId="0" fontId="0" fillId="0" borderId="31" xfId="0" applyBorder="1" applyAlignment="1">
      <alignment vertical="center" shrinkToFit="1"/>
    </xf>
    <xf numFmtId="0" fontId="0" fillId="0" borderId="94" xfId="0" applyBorder="1" applyAlignment="1">
      <alignment horizontal="left" vertical="center" shrinkToFit="1"/>
    </xf>
    <xf numFmtId="0" fontId="0" fillId="0" borderId="146" xfId="0" applyBorder="1" applyAlignment="1">
      <alignment horizontal="right"/>
    </xf>
    <xf numFmtId="0" fontId="0" fillId="0" borderId="25" xfId="7" applyFont="1" applyBorder="1" applyAlignment="1">
      <alignment horizontal="left" vertical="center" shrinkToFit="1"/>
    </xf>
    <xf numFmtId="0" fontId="0" fillId="0" borderId="105" xfId="0" applyBorder="1" applyAlignment="1">
      <alignment horizontal="left" vertical="center" shrinkToFit="1"/>
    </xf>
    <xf numFmtId="0" fontId="1" fillId="0" borderId="106" xfId="7" applyFont="1" applyBorder="1" applyAlignment="1" applyProtection="1">
      <alignment vertical="center" shrinkToFit="1"/>
      <protection locked="0"/>
    </xf>
    <xf numFmtId="0" fontId="1" fillId="0" borderId="107" xfId="7" applyFont="1" applyBorder="1" applyAlignment="1" applyProtection="1">
      <alignment vertical="center" shrinkToFit="1"/>
      <protection locked="0"/>
    </xf>
    <xf numFmtId="0" fontId="1" fillId="0" borderId="70" xfId="0" applyFont="1" applyBorder="1"/>
    <xf numFmtId="0" fontId="1" fillId="0" borderId="108" xfId="0" applyFont="1" applyBorder="1"/>
    <xf numFmtId="0" fontId="1" fillId="0" borderId="31" xfId="7" applyFont="1" applyBorder="1" applyAlignment="1" applyProtection="1">
      <alignment vertical="center"/>
      <protection locked="0"/>
    </xf>
    <xf numFmtId="0" fontId="0" fillId="0" borderId="30" xfId="7" applyFont="1" applyBorder="1" applyAlignment="1" applyProtection="1">
      <alignment horizontal="left" vertical="center" shrinkToFit="1"/>
      <protection locked="0"/>
    </xf>
    <xf numFmtId="0" fontId="0" fillId="0" borderId="20" xfId="8" applyFont="1" applyBorder="1" applyAlignment="1">
      <alignment horizontal="left" vertical="center" shrinkToFit="1"/>
    </xf>
    <xf numFmtId="0" fontId="0" fillId="0" borderId="109" xfId="7" applyFont="1" applyBorder="1" applyAlignment="1">
      <alignment horizontal="left" vertical="center" shrinkToFit="1"/>
    </xf>
    <xf numFmtId="0" fontId="0" fillId="0" borderId="110" xfId="8" applyFont="1" applyBorder="1" applyAlignment="1">
      <alignment horizontal="left" vertical="center" shrinkToFit="1"/>
    </xf>
    <xf numFmtId="0" fontId="0" fillId="0" borderId="104" xfId="0" applyBorder="1" applyAlignment="1">
      <alignment horizontal="left" vertical="center" shrinkToFit="1"/>
    </xf>
    <xf numFmtId="0" fontId="0" fillId="0" borderId="68" xfId="8" applyFont="1" applyBorder="1" applyAlignment="1">
      <alignment horizontal="left" vertical="center" shrinkToFit="1"/>
    </xf>
    <xf numFmtId="0" fontId="0" fillId="0" borderId="97" xfId="0" applyBorder="1" applyAlignment="1">
      <alignment vertical="center"/>
    </xf>
    <xf numFmtId="0" fontId="0" fillId="0" borderId="97" xfId="0" applyBorder="1" applyAlignment="1">
      <alignment horizontal="left" vertical="center" shrinkToFit="1"/>
    </xf>
    <xf numFmtId="0" fontId="1" fillId="0" borderId="6" xfId="0" applyFont="1" applyBorder="1" applyAlignment="1">
      <alignment horizontal="left" shrinkToFit="1"/>
    </xf>
    <xf numFmtId="0" fontId="0" fillId="0" borderId="97" xfId="0" applyBorder="1" applyAlignment="1">
      <alignment vertical="center" shrinkToFit="1"/>
    </xf>
    <xf numFmtId="0" fontId="0" fillId="0" borderId="110" xfId="0" applyBorder="1" applyAlignment="1">
      <alignment horizontal="left" vertical="center" shrinkToFit="1"/>
    </xf>
    <xf numFmtId="0" fontId="1" fillId="0" borderId="28" xfId="7" applyFont="1" applyBorder="1" applyAlignment="1" applyProtection="1">
      <alignment vertical="center"/>
      <protection locked="0"/>
    </xf>
    <xf numFmtId="0" fontId="1" fillId="0" borderId="72" xfId="0" applyFont="1" applyBorder="1" applyAlignment="1">
      <alignment horizontal="right"/>
    </xf>
    <xf numFmtId="0" fontId="14" fillId="0" borderId="20" xfId="6" applyBorder="1">
      <alignment vertical="center"/>
    </xf>
    <xf numFmtId="0" fontId="14" fillId="0" borderId="22" xfId="6" applyBorder="1">
      <alignment vertical="center"/>
    </xf>
    <xf numFmtId="0" fontId="0" fillId="0" borderId="20" xfId="0" applyBorder="1" applyAlignment="1">
      <alignment vertical="center"/>
    </xf>
    <xf numFmtId="0" fontId="0" fillId="0" borderId="103" xfId="7" applyFont="1" applyBorder="1" applyAlignment="1">
      <alignment vertical="center" shrinkToFit="1"/>
    </xf>
    <xf numFmtId="0" fontId="0" fillId="0" borderId="109" xfId="0" applyBorder="1" applyAlignment="1">
      <alignment horizontal="left" vertical="center" shrinkToFit="1"/>
    </xf>
    <xf numFmtId="0" fontId="0" fillId="0" borderId="109" xfId="0" applyBorder="1" applyAlignment="1">
      <alignment vertical="center"/>
    </xf>
    <xf numFmtId="0" fontId="1" fillId="0" borderId="110" xfId="0" applyFont="1" applyBorder="1" applyAlignment="1">
      <alignment vertical="center" shrinkToFit="1"/>
    </xf>
    <xf numFmtId="0" fontId="0" fillId="0" borderId="30" xfId="8" applyFont="1" applyBorder="1" applyAlignment="1">
      <alignment horizontal="left" vertical="center" shrinkToFit="1"/>
    </xf>
    <xf numFmtId="0" fontId="0" fillId="0" borderId="68" xfId="7" applyFont="1" applyBorder="1" applyAlignment="1" applyProtection="1">
      <alignment horizontal="left" vertical="center" shrinkToFit="1"/>
      <protection locked="0"/>
    </xf>
    <xf numFmtId="0" fontId="0" fillId="0" borderId="30" xfId="7" applyFont="1" applyBorder="1" applyAlignment="1">
      <alignment horizontal="left" vertical="center" shrinkToFit="1"/>
    </xf>
    <xf numFmtId="0" fontId="0" fillId="0" borderId="26" xfId="7" applyFont="1" applyBorder="1" applyAlignment="1" applyProtection="1">
      <alignment horizontal="left" vertical="center" shrinkToFit="1"/>
      <protection locked="0"/>
    </xf>
    <xf numFmtId="0" fontId="1" fillId="0" borderId="26" xfId="8" applyBorder="1" applyAlignment="1">
      <alignment horizontal="left" vertical="center" shrinkToFit="1"/>
    </xf>
    <xf numFmtId="0" fontId="0" fillId="0" borderId="96" xfId="0" applyBorder="1" applyAlignment="1">
      <alignment horizontal="left" vertical="center"/>
    </xf>
    <xf numFmtId="0" fontId="0" fillId="0" borderId="109" xfId="8" applyFont="1" applyBorder="1" applyAlignment="1">
      <alignment horizontal="left" vertical="center" shrinkToFit="1"/>
    </xf>
    <xf numFmtId="0" fontId="0" fillId="0" borderId="111" xfId="8" applyFont="1" applyBorder="1" applyAlignment="1">
      <alignment vertical="center" shrinkToFit="1"/>
    </xf>
    <xf numFmtId="0" fontId="1" fillId="0" borderId="31" xfId="7" applyFont="1" applyBorder="1" applyAlignment="1" applyProtection="1">
      <alignment horizontal="right" vertical="center" shrinkToFit="1"/>
      <protection locked="0"/>
    </xf>
    <xf numFmtId="0" fontId="0" fillId="0" borderId="30" xfId="0" applyBorder="1" applyAlignment="1">
      <alignment horizontal="left" vertical="center" shrinkToFit="1"/>
    </xf>
    <xf numFmtId="0" fontId="0" fillId="0" borderId="112" xfId="0" applyBorder="1" applyAlignment="1">
      <alignment horizontal="left" vertical="center" shrinkToFit="1"/>
    </xf>
    <xf numFmtId="0" fontId="0" fillId="0" borderId="20" xfId="7" applyFont="1" applyBorder="1" applyAlignment="1">
      <alignment vertical="center" shrinkToFit="1"/>
    </xf>
    <xf numFmtId="0" fontId="0" fillId="0" borderId="22" xfId="0" applyBorder="1" applyAlignment="1">
      <alignment shrinkToFit="1"/>
    </xf>
    <xf numFmtId="0" fontId="1" fillId="0" borderId="94" xfId="0" applyFont="1" applyBorder="1" applyAlignment="1">
      <alignment shrinkToFit="1"/>
    </xf>
    <xf numFmtId="0" fontId="1" fillId="0" borderId="114" xfId="7" applyFont="1" applyBorder="1" applyAlignment="1" applyProtection="1">
      <alignment vertical="center" shrinkToFit="1"/>
      <protection locked="0"/>
    </xf>
    <xf numFmtId="0" fontId="1" fillId="0" borderId="115" xfId="7" applyFont="1" applyBorder="1" applyAlignment="1" applyProtection="1">
      <alignment vertical="center" shrinkToFit="1"/>
      <protection locked="0"/>
    </xf>
    <xf numFmtId="0" fontId="0" fillId="0" borderId="94" xfId="7" applyFont="1" applyBorder="1" applyAlignment="1">
      <alignment horizontal="left" vertical="center"/>
    </xf>
    <xf numFmtId="0" fontId="14" fillId="0" borderId="26" xfId="6" applyBorder="1">
      <alignment vertical="center"/>
    </xf>
    <xf numFmtId="0" fontId="0" fillId="0" borderId="72" xfId="0" applyBorder="1" applyAlignment="1">
      <alignment vertical="center" shrinkToFit="1"/>
    </xf>
    <xf numFmtId="0" fontId="0" fillId="0" borderId="110" xfId="7" applyFont="1" applyBorder="1" applyAlignment="1">
      <alignment horizontal="left" vertical="center" shrinkToFit="1"/>
    </xf>
    <xf numFmtId="0" fontId="0" fillId="0" borderId="123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26" xfId="0" applyBorder="1" applyAlignment="1">
      <alignment horizontal="left" shrinkToFit="1"/>
    </xf>
    <xf numFmtId="0" fontId="1" fillId="0" borderId="26" xfId="0" applyFont="1" applyBorder="1" applyAlignment="1">
      <alignment horizontal="left" shrinkToFit="1"/>
    </xf>
    <xf numFmtId="0" fontId="1" fillId="0" borderId="123" xfId="7" applyFont="1" applyBorder="1" applyAlignment="1">
      <alignment horizontal="left" vertical="center" shrinkToFit="1"/>
    </xf>
    <xf numFmtId="0" fontId="13" fillId="0" borderId="31" xfId="7" applyFont="1" applyBorder="1" applyAlignment="1">
      <alignment vertical="center" shrinkToFit="1"/>
    </xf>
    <xf numFmtId="0" fontId="1" fillId="0" borderId="67" xfId="8" applyBorder="1" applyAlignment="1">
      <alignment horizontal="right" vertical="center" shrinkToFit="1"/>
    </xf>
    <xf numFmtId="0" fontId="1" fillId="0" borderId="68" xfId="8" applyBorder="1" applyAlignment="1">
      <alignment horizontal="right" vertical="center" shrinkToFit="1"/>
    </xf>
    <xf numFmtId="0" fontId="1" fillId="0" borderId="70" xfId="7" applyFont="1" applyBorder="1" applyAlignment="1" applyProtection="1">
      <alignment horizontal="right" vertical="center" shrinkToFit="1"/>
      <protection locked="0"/>
    </xf>
    <xf numFmtId="0" fontId="1" fillId="0" borderId="28" xfId="8" applyBorder="1" applyAlignment="1">
      <alignment horizontal="right" vertical="center" shrinkToFit="1"/>
    </xf>
    <xf numFmtId="0" fontId="1" fillId="0" borderId="28" xfId="8" applyBorder="1" applyAlignment="1">
      <alignment horizontal="right" vertical="center"/>
    </xf>
    <xf numFmtId="0" fontId="1" fillId="0" borderId="28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1" fillId="0" borderId="104" xfId="0" applyFont="1" applyBorder="1" applyAlignment="1">
      <alignment horizontal="right"/>
    </xf>
    <xf numFmtId="0" fontId="1" fillId="0" borderId="74" xfId="0" applyFont="1" applyBorder="1" applyAlignment="1">
      <alignment horizontal="right"/>
    </xf>
    <xf numFmtId="0" fontId="13" fillId="0" borderId="22" xfId="0" applyFont="1" applyBorder="1" applyAlignment="1">
      <alignment vertical="center" shrinkToFit="1"/>
    </xf>
    <xf numFmtId="0" fontId="1" fillId="0" borderId="78" xfId="7" applyFont="1" applyBorder="1" applyAlignment="1" applyProtection="1">
      <alignment horizontal="right" vertical="center" shrinkToFit="1"/>
      <protection locked="0"/>
    </xf>
    <xf numFmtId="0" fontId="1" fillId="0" borderId="78" xfId="0" applyFont="1" applyBorder="1" applyAlignment="1">
      <alignment horizontal="right"/>
    </xf>
    <xf numFmtId="0" fontId="13" fillId="0" borderId="78" xfId="7" applyFont="1" applyBorder="1" applyAlignment="1" applyProtection="1">
      <alignment vertical="center" shrinkToFit="1"/>
      <protection locked="0"/>
    </xf>
    <xf numFmtId="0" fontId="13" fillId="0" borderId="22" xfId="7" applyFont="1" applyBorder="1" applyAlignment="1" applyProtection="1">
      <alignment horizontal="right" vertical="center" shrinkToFit="1"/>
      <protection locked="0"/>
    </xf>
    <xf numFmtId="0" fontId="13" fillId="0" borderId="78" xfId="7" applyFont="1" applyBorder="1" applyAlignment="1" applyProtection="1">
      <alignment shrinkToFit="1"/>
      <protection locked="0"/>
    </xf>
    <xf numFmtId="0" fontId="1" fillId="0" borderId="26" xfId="7" applyFont="1" applyBorder="1" applyAlignment="1" applyProtection="1">
      <alignment horizontal="right" vertical="center"/>
      <protection locked="0"/>
    </xf>
    <xf numFmtId="0" fontId="1" fillId="0" borderId="84" xfId="7" applyFont="1" applyBorder="1" applyAlignment="1" applyProtection="1">
      <alignment horizontal="right" vertical="center"/>
      <protection locked="0"/>
    </xf>
    <xf numFmtId="0" fontId="1" fillId="0" borderId="91" xfId="7" applyFont="1" applyBorder="1" applyAlignment="1" applyProtection="1">
      <alignment horizontal="right" vertical="center" shrinkToFit="1"/>
      <protection locked="0"/>
    </xf>
    <xf numFmtId="0" fontId="1" fillId="0" borderId="91" xfId="0" applyFont="1" applyBorder="1" applyAlignment="1">
      <alignment horizontal="right"/>
    </xf>
    <xf numFmtId="0" fontId="13" fillId="0" borderId="31" xfId="7" applyFont="1" applyBorder="1" applyAlignment="1" applyProtection="1">
      <alignment shrinkToFit="1"/>
      <protection locked="0"/>
    </xf>
    <xf numFmtId="0" fontId="13" fillId="0" borderId="22" xfId="0" applyFont="1" applyBorder="1" applyAlignment="1">
      <alignment shrinkToFit="1"/>
    </xf>
    <xf numFmtId="0" fontId="1" fillId="0" borderId="22" xfId="7" applyFont="1" applyBorder="1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1" fillId="0" borderId="148" xfId="7" applyFont="1" applyBorder="1" applyAlignment="1" applyProtection="1">
      <alignment horizontal="right" vertical="center" shrinkToFit="1"/>
      <protection locked="0"/>
    </xf>
    <xf numFmtId="0" fontId="0" fillId="0" borderId="147" xfId="0" applyBorder="1" applyAlignment="1">
      <alignment horizontal="right"/>
    </xf>
    <xf numFmtId="0" fontId="1" fillId="0" borderId="31" xfId="0" applyFont="1" applyBorder="1" applyAlignment="1">
      <alignment horizontal="right" vertical="center" shrinkToFit="1"/>
    </xf>
    <xf numFmtId="0" fontId="1" fillId="0" borderId="125" xfId="7" applyFont="1" applyBorder="1" applyAlignment="1" applyProtection="1">
      <alignment vertical="center" shrinkToFit="1"/>
      <protection locked="0"/>
    </xf>
    <xf numFmtId="0" fontId="0" fillId="4" borderId="22" xfId="0" applyFill="1" applyBorder="1"/>
    <xf numFmtId="0" fontId="1" fillId="4" borderId="22" xfId="0" applyFont="1" applyFill="1" applyBorder="1"/>
    <xf numFmtId="0" fontId="1" fillId="4" borderId="84" xfId="7" applyFont="1" applyFill="1" applyBorder="1" applyAlignment="1" applyProtection="1">
      <alignment vertical="center"/>
      <protection locked="0"/>
    </xf>
    <xf numFmtId="0" fontId="1" fillId="4" borderId="78" xfId="7" applyFont="1" applyFill="1" applyBorder="1" applyAlignment="1" applyProtection="1">
      <alignment vertical="center"/>
      <protection locked="0"/>
    </xf>
    <xf numFmtId="0" fontId="1" fillId="4" borderId="72" xfId="7" applyFont="1" applyFill="1" applyBorder="1" applyAlignment="1" applyProtection="1">
      <alignment vertical="center" shrinkToFit="1"/>
      <protection locked="0"/>
    </xf>
    <xf numFmtId="0" fontId="1" fillId="4" borderId="22" xfId="7" applyFont="1" applyFill="1" applyBorder="1" applyAlignment="1" applyProtection="1">
      <alignment vertical="center" shrinkToFit="1"/>
      <protection locked="0"/>
    </xf>
    <xf numFmtId="0" fontId="1" fillId="0" borderId="0" xfId="8" applyAlignment="1">
      <alignment vertical="center" shrinkToFit="1"/>
    </xf>
    <xf numFmtId="0" fontId="1" fillId="0" borderId="25" xfId="8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95" xfId="7" applyFont="1" applyBorder="1" applyAlignment="1">
      <alignment horizontal="left" vertical="center" shrinkToFit="1"/>
    </xf>
    <xf numFmtId="0" fontId="0" fillId="0" borderId="99" xfId="0" applyBorder="1" applyAlignment="1">
      <alignment horizontal="left" vertical="center" shrinkToFit="1"/>
    </xf>
    <xf numFmtId="0" fontId="0" fillId="0" borderId="31" xfId="7" applyFont="1" applyBorder="1" applyAlignment="1">
      <alignment vertical="center" shrinkToFit="1"/>
    </xf>
    <xf numFmtId="0" fontId="1" fillId="0" borderId="76" xfId="8" applyBorder="1" applyAlignment="1">
      <alignment vertical="center" shrinkToFit="1"/>
    </xf>
    <xf numFmtId="0" fontId="0" fillId="0" borderId="147" xfId="0" applyBorder="1"/>
    <xf numFmtId="0" fontId="0" fillId="0" borderId="91" xfId="0" applyBorder="1" applyAlignment="1">
      <alignment horizontal="right"/>
    </xf>
    <xf numFmtId="0" fontId="0" fillId="0" borderId="0" xfId="7" applyFont="1" applyAlignment="1">
      <alignment horizontal="left" vertical="center" shrinkToFit="1"/>
    </xf>
    <xf numFmtId="0" fontId="0" fillId="0" borderId="85" xfId="0" applyBorder="1" applyAlignment="1">
      <alignment horizontal="left" vertical="center" shrinkToFit="1"/>
    </xf>
    <xf numFmtId="0" fontId="0" fillId="0" borderId="144" xfId="0" applyBorder="1" applyAlignment="1">
      <alignment vertical="center" shrinkToFit="1"/>
    </xf>
    <xf numFmtId="0" fontId="0" fillId="0" borderId="120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/>
    </xf>
    <xf numFmtId="0" fontId="0" fillId="0" borderId="143" xfId="0" applyBorder="1" applyAlignment="1">
      <alignment horizontal="left" vertical="center" shrinkToFit="1"/>
    </xf>
    <xf numFmtId="0" fontId="0" fillId="0" borderId="123" xfId="8" applyFont="1" applyBorder="1" applyAlignment="1">
      <alignment vertical="center" shrinkToFit="1"/>
    </xf>
    <xf numFmtId="0" fontId="0" fillId="3" borderId="14" xfId="7" applyFont="1" applyFill="1" applyBorder="1" applyAlignment="1">
      <alignment horizontal="center" vertical="center" shrinkToFit="1"/>
    </xf>
    <xf numFmtId="0" fontId="0" fillId="3" borderId="33" xfId="7" applyFont="1" applyFill="1" applyBorder="1" applyAlignment="1">
      <alignment horizontal="center" vertical="center" shrinkToFit="1"/>
    </xf>
    <xf numFmtId="0" fontId="0" fillId="0" borderId="118" xfId="8" applyFont="1" applyBorder="1" applyAlignment="1">
      <alignment horizontal="left" vertical="center" shrinkToFit="1"/>
    </xf>
    <xf numFmtId="0" fontId="0" fillId="0" borderId="144" xfId="8" applyFont="1" applyBorder="1" applyAlignment="1">
      <alignment horizontal="left" vertical="center" shrinkToFit="1"/>
    </xf>
    <xf numFmtId="0" fontId="1" fillId="0" borderId="149" xfId="7" applyFont="1" applyBorder="1" applyAlignment="1">
      <alignment vertical="center" shrinkToFit="1"/>
    </xf>
    <xf numFmtId="0" fontId="1" fillId="0" borderId="149" xfId="0" applyFont="1" applyBorder="1" applyAlignment="1">
      <alignment shrinkToFit="1"/>
    </xf>
    <xf numFmtId="0" fontId="0" fillId="5" borderId="78" xfId="0" applyFill="1" applyBorder="1"/>
    <xf numFmtId="0" fontId="0" fillId="4" borderId="113" xfId="0" applyFill="1" applyBorder="1" applyAlignment="1">
      <alignment shrinkToFit="1"/>
    </xf>
    <xf numFmtId="0" fontId="1" fillId="4" borderId="113" xfId="0" applyFont="1" applyFill="1" applyBorder="1" applyAlignment="1" applyProtection="1">
      <alignment vertical="center"/>
      <protection locked="0"/>
    </xf>
    <xf numFmtId="0" fontId="0" fillId="4" borderId="113" xfId="0" applyFill="1" applyBorder="1"/>
    <xf numFmtId="0" fontId="0" fillId="5" borderId="31" xfId="0" applyFill="1" applyBorder="1"/>
    <xf numFmtId="0" fontId="13" fillId="5" borderId="78" xfId="7" applyFont="1" applyFill="1" applyBorder="1" applyAlignment="1" applyProtection="1">
      <alignment horizontal="right" shrinkToFit="1"/>
      <protection locked="0"/>
    </xf>
    <xf numFmtId="0" fontId="1" fillId="5" borderId="22" xfId="7" applyFont="1" applyFill="1" applyBorder="1" applyAlignment="1" applyProtection="1">
      <alignment horizontal="right" vertical="center" shrinkToFit="1"/>
      <protection locked="0"/>
    </xf>
    <xf numFmtId="0" fontId="0" fillId="5" borderId="22" xfId="0" applyFill="1" applyBorder="1"/>
    <xf numFmtId="0" fontId="1" fillId="5" borderId="22" xfId="0" applyFont="1" applyFill="1" applyBorder="1" applyAlignment="1">
      <alignment horizontal="right"/>
    </xf>
    <xf numFmtId="0" fontId="1" fillId="4" borderId="114" xfId="7" applyFont="1" applyFill="1" applyBorder="1" applyAlignment="1" applyProtection="1">
      <alignment vertical="center" shrinkToFit="1"/>
      <protection locked="0"/>
    </xf>
    <xf numFmtId="0" fontId="0" fillId="4" borderId="114" xfId="0" applyFill="1" applyBorder="1" applyAlignment="1">
      <alignment shrinkToFit="1"/>
    </xf>
    <xf numFmtId="0" fontId="13" fillId="4" borderId="22" xfId="7" applyFont="1" applyFill="1" applyBorder="1" applyAlignment="1" applyProtection="1">
      <alignment shrinkToFit="1"/>
      <protection locked="0"/>
    </xf>
    <xf numFmtId="0" fontId="0" fillId="4" borderId="70" xfId="0" applyFill="1" applyBorder="1" applyAlignment="1">
      <alignment shrinkToFit="1"/>
    </xf>
    <xf numFmtId="0" fontId="0" fillId="4" borderId="22" xfId="0" applyFill="1" applyBorder="1" applyAlignment="1">
      <alignment shrinkToFit="1"/>
    </xf>
    <xf numFmtId="0" fontId="1" fillId="4" borderId="22" xfId="7" applyFont="1" applyFill="1" applyBorder="1" applyAlignment="1" applyProtection="1">
      <alignment shrinkToFit="1"/>
      <protection locked="0"/>
    </xf>
    <xf numFmtId="0" fontId="1" fillId="4" borderId="115" xfId="7" applyFont="1" applyFill="1" applyBorder="1" applyAlignment="1" applyProtection="1">
      <alignment vertical="center" shrinkToFit="1"/>
      <protection locked="0"/>
    </xf>
    <xf numFmtId="0" fontId="13" fillId="4" borderId="31" xfId="7" applyFont="1" applyFill="1" applyBorder="1" applyAlignment="1" applyProtection="1">
      <alignment vertical="center" shrinkToFit="1"/>
      <protection locked="0"/>
    </xf>
    <xf numFmtId="0" fontId="13" fillId="4" borderId="31" xfId="0" applyFont="1" applyFill="1" applyBorder="1" applyAlignment="1">
      <alignment shrinkToFit="1"/>
    </xf>
    <xf numFmtId="0" fontId="13" fillId="4" borderId="22" xfId="0" applyFont="1" applyFill="1" applyBorder="1"/>
    <xf numFmtId="0" fontId="13" fillId="5" borderId="22" xfId="7" applyFont="1" applyFill="1" applyBorder="1" applyAlignment="1" applyProtection="1">
      <alignment vertical="center" shrinkToFit="1"/>
      <protection locked="0"/>
    </xf>
    <xf numFmtId="0" fontId="1" fillId="4" borderId="94" xfId="0" applyFont="1" applyFill="1" applyBorder="1" applyAlignment="1">
      <alignment shrinkToFit="1"/>
    </xf>
    <xf numFmtId="0" fontId="1" fillId="4" borderId="70" xfId="7" applyFont="1" applyFill="1" applyBorder="1" applyAlignment="1" applyProtection="1">
      <alignment vertical="center" shrinkToFit="1"/>
      <protection locked="0"/>
    </xf>
    <xf numFmtId="0" fontId="0" fillId="4" borderId="70" xfId="0" applyFill="1" applyBorder="1"/>
    <xf numFmtId="0" fontId="1" fillId="4" borderId="78" xfId="7" applyFont="1" applyFill="1" applyBorder="1" applyAlignment="1" applyProtection="1">
      <alignment vertical="center" shrinkToFit="1"/>
      <protection locked="0"/>
    </xf>
    <xf numFmtId="0" fontId="1" fillId="4" borderId="117" xfId="7" applyFont="1" applyFill="1" applyBorder="1" applyAlignment="1" applyProtection="1">
      <alignment vertical="center" shrinkToFit="1"/>
      <protection locked="0"/>
    </xf>
    <xf numFmtId="0" fontId="1" fillId="4" borderId="119" xfId="7" applyFont="1" applyFill="1" applyBorder="1" applyAlignment="1" applyProtection="1">
      <alignment vertical="center" shrinkToFit="1"/>
      <protection locked="0"/>
    </xf>
    <xf numFmtId="0" fontId="0" fillId="0" borderId="96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2" xfId="0" applyBorder="1" applyAlignment="1">
      <alignment horizontal="left" vertical="center" shrinkToFit="1"/>
    </xf>
    <xf numFmtId="0" fontId="1" fillId="5" borderId="67" xfId="7" applyFont="1" applyFill="1" applyBorder="1" applyAlignment="1" applyProtection="1">
      <alignment horizontal="right" vertical="center" shrinkToFit="1"/>
      <protection locked="0"/>
    </xf>
    <xf numFmtId="0" fontId="1" fillId="5" borderId="106" xfId="7" applyFont="1" applyFill="1" applyBorder="1" applyAlignment="1" applyProtection="1">
      <alignment horizontal="right" vertical="center" shrinkToFit="1"/>
      <protection locked="0"/>
    </xf>
    <xf numFmtId="0" fontId="1" fillId="5" borderId="72" xfId="7" applyFont="1" applyFill="1" applyBorder="1" applyAlignment="1" applyProtection="1">
      <alignment horizontal="right" vertical="center" shrinkToFit="1"/>
      <protection locked="0"/>
    </xf>
    <xf numFmtId="0" fontId="1" fillId="5" borderId="67" xfId="0" applyFont="1" applyFill="1" applyBorder="1" applyAlignment="1">
      <alignment horizontal="right" vertical="center"/>
    </xf>
    <xf numFmtId="0" fontId="0" fillId="0" borderId="78" xfId="7" applyFont="1" applyBorder="1" applyAlignment="1">
      <alignment horizontal="left" vertical="center" shrinkToFit="1"/>
    </xf>
    <xf numFmtId="0" fontId="1" fillId="0" borderId="105" xfId="0" applyFont="1" applyBorder="1" applyAlignment="1">
      <alignment horizontal="left" vertical="center" shrinkToFit="1"/>
    </xf>
    <xf numFmtId="0" fontId="1" fillId="0" borderId="6" xfId="7" applyFont="1" applyBorder="1" applyAlignment="1">
      <alignment vertical="center" shrinkToFit="1"/>
    </xf>
    <xf numFmtId="0" fontId="1" fillId="5" borderId="84" xfId="7" applyFont="1" applyFill="1" applyBorder="1" applyAlignment="1" applyProtection="1">
      <alignment vertical="center"/>
      <protection locked="0"/>
    </xf>
    <xf numFmtId="0" fontId="1" fillId="5" borderId="78" xfId="7" applyFont="1" applyFill="1" applyBorder="1" applyAlignment="1" applyProtection="1">
      <alignment vertical="center"/>
      <protection locked="0"/>
    </xf>
    <xf numFmtId="0" fontId="1" fillId="5" borderId="26" xfId="7" applyFont="1" applyFill="1" applyBorder="1" applyAlignment="1" applyProtection="1">
      <alignment vertical="center"/>
      <protection locked="0"/>
    </xf>
    <xf numFmtId="0" fontId="0" fillId="0" borderId="31" xfId="7" applyFont="1" applyBorder="1" applyAlignment="1">
      <alignment horizontal="left" vertical="center" shrinkToFit="1"/>
    </xf>
    <xf numFmtId="0" fontId="0" fillId="0" borderId="25" xfId="8" applyFont="1" applyBorder="1" applyAlignment="1">
      <alignment vertical="center" shrinkToFit="1"/>
    </xf>
    <xf numFmtId="0" fontId="1" fillId="5" borderId="72" xfId="7" applyFont="1" applyFill="1" applyBorder="1" applyAlignment="1" applyProtection="1">
      <alignment vertical="center" shrinkToFit="1"/>
      <protection locked="0"/>
    </xf>
    <xf numFmtId="0" fontId="1" fillId="5" borderId="91" xfId="7" applyFont="1" applyFill="1" applyBorder="1" applyAlignment="1" applyProtection="1">
      <alignment vertical="center" shrinkToFit="1"/>
      <protection locked="0"/>
    </xf>
    <xf numFmtId="0" fontId="0" fillId="5" borderId="91" xfId="0" applyFill="1" applyBorder="1"/>
    <xf numFmtId="0" fontId="1" fillId="5" borderId="22" xfId="7" applyFont="1" applyFill="1" applyBorder="1" applyAlignment="1" applyProtection="1">
      <alignment vertical="center" shrinkToFit="1"/>
      <protection locked="0"/>
    </xf>
    <xf numFmtId="0" fontId="1" fillId="5" borderId="22" xfId="0" applyFont="1" applyFill="1" applyBorder="1" applyAlignment="1">
      <alignment horizontal="right" vertical="center" shrinkToFit="1"/>
    </xf>
    <xf numFmtId="0" fontId="1" fillId="4" borderId="31" xfId="7" applyFont="1" applyFill="1" applyBorder="1" applyAlignment="1" applyProtection="1">
      <alignment vertical="center" shrinkToFit="1"/>
      <protection locked="0"/>
    </xf>
    <xf numFmtId="0" fontId="1" fillId="0" borderId="105" xfId="0" applyFont="1" applyBorder="1" applyAlignment="1">
      <alignment vertical="center" shrinkToFit="1"/>
    </xf>
    <xf numFmtId="0" fontId="1" fillId="5" borderId="72" xfId="0" applyFont="1" applyFill="1" applyBorder="1" applyAlignment="1">
      <alignment horizontal="right"/>
    </xf>
    <xf numFmtId="0" fontId="1" fillId="5" borderId="26" xfId="7" applyFont="1" applyFill="1" applyBorder="1" applyAlignment="1" applyProtection="1">
      <alignment horizontal="right" vertical="center" shrinkToFit="1"/>
      <protection locked="0"/>
    </xf>
    <xf numFmtId="0" fontId="1" fillId="4" borderId="68" xfId="7" applyFont="1" applyFill="1" applyBorder="1" applyAlignment="1" applyProtection="1">
      <alignment vertical="center" shrinkToFit="1"/>
      <protection locked="0"/>
    </xf>
    <xf numFmtId="0" fontId="0" fillId="0" borderId="142" xfId="7" applyFont="1" applyBorder="1" applyAlignment="1">
      <alignment horizontal="left" vertical="center" shrinkToFit="1"/>
    </xf>
    <xf numFmtId="0" fontId="1" fillId="0" borderId="72" xfId="7" applyFont="1" applyBorder="1" applyAlignment="1">
      <alignment horizontal="left" vertical="center" shrinkToFit="1"/>
    </xf>
    <xf numFmtId="0" fontId="1" fillId="5" borderId="22" xfId="7" applyFont="1" applyFill="1" applyBorder="1" applyAlignment="1" applyProtection="1">
      <alignment vertical="center"/>
      <protection locked="0"/>
    </xf>
    <xf numFmtId="0" fontId="1" fillId="0" borderId="150" xfId="7" applyFont="1" applyBorder="1" applyAlignment="1">
      <alignment vertical="center" shrinkToFit="1"/>
    </xf>
    <xf numFmtId="0" fontId="0" fillId="0" borderId="94" xfId="7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" fillId="5" borderId="104" xfId="7" applyFont="1" applyFill="1" applyBorder="1" applyAlignment="1" applyProtection="1">
      <alignment horizontal="right" vertical="center" shrinkToFit="1"/>
      <protection locked="0"/>
    </xf>
    <xf numFmtId="0" fontId="1" fillId="5" borderId="74" xfId="7" applyFont="1" applyFill="1" applyBorder="1" applyAlignment="1" applyProtection="1">
      <alignment horizontal="right" vertical="center" shrinkToFit="1"/>
      <protection locked="0"/>
    </xf>
    <xf numFmtId="0" fontId="1" fillId="5" borderId="22" xfId="0" applyFont="1" applyFill="1" applyBorder="1" applyAlignment="1">
      <alignment horizontal="right" vertical="center"/>
    </xf>
    <xf numFmtId="0" fontId="0" fillId="0" borderId="104" xfId="8" applyFont="1" applyBorder="1" applyAlignment="1">
      <alignment horizontal="left" vertical="center" shrinkToFit="1"/>
    </xf>
    <xf numFmtId="0" fontId="0" fillId="0" borderId="104" xfId="0" applyBorder="1" applyAlignment="1">
      <alignment horizontal="left" vertical="center"/>
    </xf>
    <xf numFmtId="0" fontId="0" fillId="0" borderId="120" xfId="8" applyFont="1" applyBorder="1" applyAlignment="1">
      <alignment horizontal="left" vertical="center" shrinkToFit="1"/>
    </xf>
    <xf numFmtId="0" fontId="1" fillId="5" borderId="72" xfId="0" applyFont="1" applyFill="1" applyBorder="1" applyAlignment="1">
      <alignment horizontal="right" vertical="center"/>
    </xf>
    <xf numFmtId="0" fontId="0" fillId="5" borderId="72" xfId="0" applyFill="1" applyBorder="1"/>
    <xf numFmtId="0" fontId="0" fillId="0" borderId="76" xfId="7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0" fontId="1" fillId="5" borderId="67" xfId="0" applyFont="1" applyFill="1" applyBorder="1" applyAlignment="1">
      <alignment horizontal="right"/>
    </xf>
    <xf numFmtId="0" fontId="1" fillId="5" borderId="126" xfId="0" applyFont="1" applyFill="1" applyBorder="1" applyAlignment="1">
      <alignment horizontal="right"/>
    </xf>
    <xf numFmtId="0" fontId="1" fillId="5" borderId="68" xfId="7" applyFont="1" applyFill="1" applyBorder="1" applyAlignment="1" applyProtection="1">
      <alignment horizontal="right" vertical="center" shrinkToFit="1"/>
      <protection locked="0"/>
    </xf>
    <xf numFmtId="0" fontId="1" fillId="5" borderId="30" xfId="7" applyFont="1" applyFill="1" applyBorder="1" applyAlignment="1" applyProtection="1">
      <alignment horizontal="right" vertical="center" shrinkToFit="1"/>
      <protection locked="0"/>
    </xf>
    <xf numFmtId="0" fontId="1" fillId="5" borderId="116" xfId="0" applyFont="1" applyFill="1" applyBorder="1" applyAlignment="1">
      <alignment horizontal="right" vertical="center"/>
    </xf>
    <xf numFmtId="0" fontId="1" fillId="5" borderId="116" xfId="0" applyFont="1" applyFill="1" applyBorder="1" applyAlignment="1">
      <alignment horizontal="right"/>
    </xf>
    <xf numFmtId="0" fontId="1" fillId="5" borderId="116" xfId="7" applyFont="1" applyFill="1" applyBorder="1" applyAlignment="1" applyProtection="1">
      <alignment horizontal="right" vertical="center" shrinkToFit="1"/>
      <protection locked="0"/>
    </xf>
    <xf numFmtId="0" fontId="1" fillId="5" borderId="31" xfId="0" applyFont="1" applyFill="1" applyBorder="1" applyAlignment="1">
      <alignment horizontal="right"/>
    </xf>
    <xf numFmtId="0" fontId="1" fillId="5" borderId="31" xfId="7" applyFont="1" applyFill="1" applyBorder="1" applyAlignment="1" applyProtection="1">
      <alignment horizontal="right" vertical="center" shrinkToFit="1"/>
      <protection locked="0"/>
    </xf>
    <xf numFmtId="0" fontId="1" fillId="5" borderId="97" xfId="7" applyFont="1" applyFill="1" applyBorder="1" applyAlignment="1" applyProtection="1">
      <alignment vertical="center" shrinkToFit="1"/>
      <protection locked="0"/>
    </xf>
    <xf numFmtId="0" fontId="1" fillId="5" borderId="97" xfId="0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3" borderId="13" xfId="7" applyFont="1" applyFill="1" applyBorder="1" applyAlignment="1">
      <alignment horizontal="center" vertical="center" shrinkToFit="1"/>
    </xf>
    <xf numFmtId="0" fontId="15" fillId="3" borderId="14" xfId="7" applyFont="1" applyFill="1" applyBorder="1" applyAlignment="1">
      <alignment vertical="center" shrinkToFit="1"/>
    </xf>
    <xf numFmtId="0" fontId="15" fillId="3" borderId="15" xfId="7" applyFont="1" applyFill="1" applyBorder="1" applyAlignment="1">
      <alignment vertical="center" shrinkToFit="1"/>
    </xf>
    <xf numFmtId="0" fontId="15" fillId="3" borderId="16" xfId="7" applyFont="1" applyFill="1" applyBorder="1" applyAlignment="1">
      <alignment horizontal="center" vertical="center" shrinkToFit="1"/>
    </xf>
    <xf numFmtId="0" fontId="15" fillId="3" borderId="14" xfId="7" applyFont="1" applyFill="1" applyBorder="1" applyAlignment="1">
      <alignment horizontal="center" vertical="center" shrinkToFit="1"/>
    </xf>
    <xf numFmtId="0" fontId="17" fillId="3" borderId="19" xfId="7" applyFont="1" applyFill="1" applyBorder="1" applyAlignment="1">
      <alignment horizontal="center" vertical="center" shrinkToFit="1"/>
    </xf>
    <xf numFmtId="0" fontId="15" fillId="0" borderId="5" xfId="7" applyFont="1" applyBorder="1" applyAlignment="1">
      <alignment vertical="center" shrinkToFit="1"/>
    </xf>
    <xf numFmtId="0" fontId="15" fillId="0" borderId="5" xfId="7" applyFont="1" applyBorder="1" applyAlignment="1">
      <alignment vertical="center"/>
    </xf>
    <xf numFmtId="0" fontId="15" fillId="0" borderId="22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4" borderId="78" xfId="0" applyFont="1" applyFill="1" applyBorder="1" applyAlignment="1">
      <alignment shrinkToFit="1"/>
    </xf>
    <xf numFmtId="0" fontId="15" fillId="0" borderId="6" xfId="0" applyFont="1" applyBorder="1" applyAlignment="1">
      <alignment vertical="center"/>
    </xf>
    <xf numFmtId="0" fontId="15" fillId="0" borderId="20" xfId="8" applyFont="1" applyBorder="1" applyAlignment="1">
      <alignment horizontal="left" vertical="center" shrinkToFit="1"/>
    </xf>
    <xf numFmtId="0" fontId="15" fillId="4" borderId="78" xfId="0" applyFont="1" applyFill="1" applyBorder="1"/>
    <xf numFmtId="0" fontId="15" fillId="4" borderId="78" xfId="0" applyFont="1" applyFill="1" applyBorder="1" applyProtection="1">
      <protection locked="0" hidden="1"/>
    </xf>
    <xf numFmtId="0" fontId="15" fillId="0" borderId="22" xfId="6" applyFont="1" applyBorder="1">
      <alignment vertical="center"/>
    </xf>
    <xf numFmtId="0" fontId="15" fillId="0" borderId="20" xfId="6" applyFont="1" applyBorder="1">
      <alignment vertical="center"/>
    </xf>
    <xf numFmtId="0" fontId="15" fillId="0" borderId="0" xfId="8" applyFont="1" applyAlignment="1">
      <alignment horizontal="left" vertical="center" shrinkToFit="1"/>
    </xf>
    <xf numFmtId="0" fontId="15" fillId="2" borderId="0" xfId="0" applyFont="1" applyFill="1"/>
    <xf numFmtId="0" fontId="15" fillId="2" borderId="0" xfId="0" applyFont="1" applyFill="1" applyAlignment="1">
      <alignment shrinkToFit="1"/>
    </xf>
    <xf numFmtId="0" fontId="0" fillId="0" borderId="95" xfId="7" applyFont="1" applyBorder="1" applyAlignment="1">
      <alignment vertical="center" shrinkToFit="1"/>
    </xf>
    <xf numFmtId="0" fontId="1" fillId="4" borderId="67" xfId="0" applyFont="1" applyFill="1" applyBorder="1"/>
    <xf numFmtId="0" fontId="1" fillId="4" borderId="82" xfId="0" applyFont="1" applyFill="1" applyBorder="1"/>
    <xf numFmtId="0" fontId="1" fillId="4" borderId="67" xfId="7" applyFont="1" applyFill="1" applyBorder="1" applyAlignment="1" applyProtection="1">
      <alignment vertical="center" shrinkToFit="1"/>
      <protection locked="0"/>
    </xf>
    <xf numFmtId="0" fontId="1" fillId="4" borderId="116" xfId="7" applyFont="1" applyFill="1" applyBorder="1" applyAlignment="1" applyProtection="1">
      <alignment vertical="center" shrinkToFit="1"/>
      <protection locked="0"/>
    </xf>
    <xf numFmtId="0" fontId="1" fillId="4" borderId="118" xfId="7" applyFont="1" applyFill="1" applyBorder="1" applyAlignment="1" applyProtection="1">
      <alignment vertical="center" shrinkToFit="1"/>
      <protection locked="0"/>
    </xf>
    <xf numFmtId="0" fontId="1" fillId="4" borderId="116" xfId="0" applyFont="1" applyFill="1" applyBorder="1"/>
    <xf numFmtId="0" fontId="0" fillId="4" borderId="67" xfId="0" applyFill="1" applyBorder="1"/>
    <xf numFmtId="0" fontId="0" fillId="4" borderId="28" xfId="0" applyFill="1" applyBorder="1"/>
    <xf numFmtId="0" fontId="1" fillId="4" borderId="28" xfId="7" applyFont="1" applyFill="1" applyBorder="1" applyAlignment="1" applyProtection="1">
      <alignment vertical="center" shrinkToFit="1"/>
      <protection locked="0"/>
    </xf>
    <xf numFmtId="0" fontId="1" fillId="4" borderId="26" xfId="7" applyFont="1" applyFill="1" applyBorder="1" applyAlignment="1" applyProtection="1">
      <alignment vertical="center" shrinkToFit="1"/>
      <protection locked="0"/>
    </xf>
    <xf numFmtId="0" fontId="1" fillId="4" borderId="121" xfId="7" applyFont="1" applyFill="1" applyBorder="1" applyAlignment="1" applyProtection="1">
      <alignment vertical="center" shrinkToFit="1"/>
      <protection locked="0"/>
    </xf>
    <xf numFmtId="0" fontId="0" fillId="4" borderId="121" xfId="0" applyFill="1" applyBorder="1"/>
    <xf numFmtId="0" fontId="1" fillId="4" borderId="22" xfId="7" applyFont="1" applyFill="1" applyBorder="1" applyAlignment="1" applyProtection="1">
      <alignment vertical="center"/>
      <protection locked="0"/>
    </xf>
    <xf numFmtId="0" fontId="1" fillId="4" borderId="22" xfId="7" applyFont="1" applyFill="1" applyBorder="1" applyAlignment="1" applyProtection="1">
      <alignment horizontal="right" vertical="center" shrinkToFit="1"/>
      <protection locked="0"/>
    </xf>
    <xf numFmtId="0" fontId="0" fillId="4" borderId="22" xfId="0" applyFill="1" applyBorder="1" applyAlignment="1">
      <alignment horizontal="right"/>
    </xf>
    <xf numFmtId="0" fontId="0" fillId="0" borderId="0" xfId="0" applyAlignment="1">
      <alignment horizontal="left" vertical="center" shrinkToFit="1"/>
    </xf>
    <xf numFmtId="0" fontId="0" fillId="0" borderId="20" xfId="8" applyFont="1" applyBorder="1" applyAlignment="1">
      <alignment vertical="center" shrinkToFit="1"/>
    </xf>
    <xf numFmtId="0" fontId="1" fillId="0" borderId="20" xfId="8" applyBorder="1" applyAlignment="1">
      <alignment vertical="center" shrinkToFit="1"/>
    </xf>
    <xf numFmtId="0" fontId="1" fillId="0" borderId="105" xfId="8" applyBorder="1" applyAlignment="1">
      <alignment horizontal="left" vertical="center" shrinkToFit="1"/>
    </xf>
    <xf numFmtId="0" fontId="0" fillId="0" borderId="72" xfId="8" applyFont="1" applyBorder="1" applyAlignment="1">
      <alignment vertical="center" shrinkToFit="1"/>
    </xf>
    <xf numFmtId="0" fontId="1" fillId="0" borderId="0" xfId="8" applyAlignment="1">
      <alignment horizontal="right" vertical="center" shrinkToFit="1"/>
    </xf>
    <xf numFmtId="0" fontId="1" fillId="0" borderId="5" xfId="7" applyFont="1" applyBorder="1" applyAlignment="1">
      <alignment horizontal="center" vertical="center" shrinkToFit="1"/>
    </xf>
    <xf numFmtId="0" fontId="1" fillId="4" borderId="98" xfId="7" applyFont="1" applyFill="1" applyBorder="1" applyAlignment="1" applyProtection="1">
      <alignment vertical="center" shrinkToFit="1"/>
      <protection locked="0"/>
    </xf>
    <xf numFmtId="0" fontId="1" fillId="0" borderId="27" xfId="7" applyFont="1" applyBorder="1" applyAlignment="1">
      <alignment horizontal="center" vertical="center" shrinkToFit="1"/>
    </xf>
    <xf numFmtId="0" fontId="1" fillId="0" borderId="0" xfId="7" applyFont="1" applyAlignment="1" applyProtection="1">
      <alignment horizontal="right" vertical="center" shrinkToFit="1"/>
      <protection locked="0"/>
    </xf>
    <xf numFmtId="0" fontId="0" fillId="0" borderId="28" xfId="0" applyBorder="1" applyAlignment="1">
      <alignment horizontal="left" vertical="center" shrinkToFit="1"/>
    </xf>
    <xf numFmtId="0" fontId="0" fillId="0" borderId="103" xfId="0" applyBorder="1" applyAlignment="1">
      <alignment horizontal="left" vertical="center" shrinkToFit="1"/>
    </xf>
    <xf numFmtId="0" fontId="1" fillId="4" borderId="106" xfId="7" applyFont="1" applyFill="1" applyBorder="1" applyAlignment="1" applyProtection="1">
      <alignment vertical="center" shrinkToFit="1"/>
      <protection locked="0"/>
    </xf>
    <xf numFmtId="0" fontId="0" fillId="0" borderId="94" xfId="0" applyBorder="1" applyAlignment="1">
      <alignment vertical="center"/>
    </xf>
    <xf numFmtId="0" fontId="13" fillId="0" borderId="22" xfId="7" applyFont="1" applyBorder="1" applyAlignment="1">
      <alignment vertical="center" shrinkToFit="1"/>
    </xf>
    <xf numFmtId="0" fontId="0" fillId="0" borderId="97" xfId="7" applyFont="1" applyBorder="1" applyAlignment="1">
      <alignment horizontal="left" vertical="center" shrinkToFit="1"/>
    </xf>
    <xf numFmtId="0" fontId="0" fillId="0" borderId="76" xfId="0" applyBorder="1" applyAlignment="1">
      <alignment vertical="center" shrinkToFit="1"/>
    </xf>
    <xf numFmtId="0" fontId="0" fillId="5" borderId="28" xfId="0" applyFill="1" applyBorder="1"/>
    <xf numFmtId="0" fontId="0" fillId="5" borderId="120" xfId="0" applyFill="1" applyBorder="1"/>
    <xf numFmtId="0" fontId="1" fillId="5" borderId="120" xfId="0" applyFont="1" applyFill="1" applyBorder="1"/>
    <xf numFmtId="0" fontId="1" fillId="5" borderId="104" xfId="7" applyFont="1" applyFill="1" applyBorder="1" applyAlignment="1" applyProtection="1">
      <alignment vertical="center" shrinkToFit="1"/>
      <protection locked="0"/>
    </xf>
    <xf numFmtId="0" fontId="1" fillId="5" borderId="20" xfId="7" applyFont="1" applyFill="1" applyBorder="1" applyAlignment="1">
      <alignment vertical="center" shrinkToFit="1"/>
    </xf>
    <xf numFmtId="0" fontId="1" fillId="5" borderId="122" xfId="7" applyFont="1" applyFill="1" applyBorder="1" applyAlignment="1" applyProtection="1">
      <alignment vertical="center" shrinkToFit="1"/>
      <protection locked="0"/>
    </xf>
    <xf numFmtId="0" fontId="1" fillId="5" borderId="26" xfId="7" applyFont="1" applyFill="1" applyBorder="1" applyAlignment="1" applyProtection="1">
      <alignment vertical="center" shrinkToFit="1"/>
      <protection locked="0"/>
    </xf>
    <xf numFmtId="0" fontId="1" fillId="0" borderId="109" xfId="8" applyBorder="1" applyAlignment="1">
      <alignment horizontal="left" vertical="center" shrinkToFit="1"/>
    </xf>
    <xf numFmtId="0" fontId="1" fillId="0" borderId="104" xfId="0" applyFont="1" applyBorder="1" applyAlignment="1">
      <alignment horizontal="left" vertical="center" shrinkToFit="1"/>
    </xf>
    <xf numFmtId="0" fontId="1" fillId="0" borderId="110" xfId="8" applyBorder="1" applyAlignment="1">
      <alignment horizontal="left" vertical="center" shrinkToFit="1"/>
    </xf>
    <xf numFmtId="0" fontId="1" fillId="0" borderId="110" xfId="8" applyBorder="1" applyAlignment="1">
      <alignment vertical="center" shrinkToFit="1"/>
    </xf>
    <xf numFmtId="0" fontId="0" fillId="0" borderId="145" xfId="8" applyFont="1" applyBorder="1" applyAlignment="1">
      <alignment vertical="center" shrinkToFit="1"/>
    </xf>
    <xf numFmtId="0" fontId="0" fillId="0" borderId="111" xfId="0" applyBorder="1" applyAlignment="1">
      <alignment horizontal="left" vertical="center" shrinkToFit="1"/>
    </xf>
    <xf numFmtId="0" fontId="0" fillId="0" borderId="25" xfId="8" applyFont="1" applyBorder="1" applyAlignment="1">
      <alignment horizontal="left" vertical="center" shrinkToFit="1"/>
    </xf>
    <xf numFmtId="0" fontId="0" fillId="4" borderId="0" xfId="0" applyFill="1"/>
    <xf numFmtId="0" fontId="0" fillId="0" borderId="72" xfId="0" applyBorder="1" applyAlignment="1">
      <alignment horizontal="right"/>
    </xf>
    <xf numFmtId="0" fontId="1" fillId="5" borderId="25" xfId="7" applyFont="1" applyFill="1" applyBorder="1" applyAlignment="1">
      <alignment vertical="center" shrinkToFit="1"/>
    </xf>
    <xf numFmtId="0" fontId="1" fillId="5" borderId="124" xfId="7" applyFont="1" applyFill="1" applyBorder="1" applyAlignment="1" applyProtection="1">
      <alignment horizontal="right" vertical="center" shrinkToFit="1"/>
      <protection locked="0"/>
    </xf>
    <xf numFmtId="0" fontId="0" fillId="5" borderId="22" xfId="0" applyFill="1" applyBorder="1" applyAlignment="1">
      <alignment horizontal="right" vertical="top" shrinkToFit="1"/>
    </xf>
    <xf numFmtId="0" fontId="1" fillId="5" borderId="0" xfId="7" applyFont="1" applyFill="1" applyAlignment="1" applyProtection="1">
      <alignment horizontal="right" vertical="center" shrinkToFit="1"/>
      <protection locked="0"/>
    </xf>
    <xf numFmtId="0" fontId="15" fillId="0" borderId="12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28" xfId="0" applyFont="1" applyBorder="1" applyAlignment="1">
      <alignment horizontal="center" vertical="center" shrinkToFit="1"/>
    </xf>
    <xf numFmtId="0" fontId="15" fillId="0" borderId="129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13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31" xfId="0" applyFont="1" applyBorder="1" applyAlignment="1">
      <alignment horizontal="center" vertical="center" shrinkToFit="1"/>
    </xf>
    <xf numFmtId="0" fontId="16" fillId="4" borderId="100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0" fillId="5" borderId="100" xfId="0" applyFill="1" applyBorder="1" applyAlignment="1">
      <alignment horizontal="center" vertical="center" shrinkToFit="1"/>
    </xf>
    <xf numFmtId="0" fontId="13" fillId="5" borderId="101" xfId="0" applyFont="1" applyFill="1" applyBorder="1" applyAlignment="1">
      <alignment horizontal="center" vertical="center" shrinkToFit="1"/>
    </xf>
    <xf numFmtId="0" fontId="4" fillId="0" borderId="13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0" fillId="4" borderId="132" xfId="0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0" fillId="0" borderId="132" xfId="0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" fillId="0" borderId="127" xfId="7" applyFont="1" applyBorder="1" applyAlignment="1">
      <alignment vertical="center" shrinkToFit="1"/>
    </xf>
    <xf numFmtId="0" fontId="1" fillId="0" borderId="1" xfId="7" applyFont="1" applyBorder="1" applyAlignment="1">
      <alignment vertical="center" shrinkToFit="1"/>
    </xf>
    <xf numFmtId="0" fontId="1" fillId="0" borderId="133" xfId="7" applyFont="1" applyBorder="1" applyAlignment="1">
      <alignment vertical="center" shrinkToFit="1"/>
    </xf>
    <xf numFmtId="0" fontId="1" fillId="0" borderId="3" xfId="7" applyFont="1" applyBorder="1" applyAlignment="1">
      <alignment vertical="center" shrinkToFit="1"/>
    </xf>
    <xf numFmtId="0" fontId="1" fillId="0" borderId="134" xfId="7" applyFont="1" applyBorder="1" applyAlignment="1">
      <alignment horizontal="center" vertical="center" shrinkToFit="1"/>
    </xf>
    <xf numFmtId="0" fontId="1" fillId="0" borderId="135" xfId="7" applyFont="1" applyBorder="1" applyAlignment="1">
      <alignment horizontal="center" vertical="center" shrinkToFit="1"/>
    </xf>
    <xf numFmtId="0" fontId="1" fillId="0" borderId="136" xfId="7" applyFont="1" applyBorder="1" applyAlignment="1">
      <alignment horizontal="center" vertical="center" shrinkToFit="1"/>
    </xf>
    <xf numFmtId="0" fontId="1" fillId="0" borderId="137" xfId="7" applyFont="1" applyBorder="1" applyAlignment="1">
      <alignment horizontal="center" vertical="center" shrinkToFit="1"/>
    </xf>
    <xf numFmtId="0" fontId="1" fillId="0" borderId="49" xfId="7" applyFont="1" applyBorder="1" applyAlignment="1">
      <alignment horizontal="center" vertical="center" shrinkToFit="1"/>
    </xf>
    <xf numFmtId="0" fontId="1" fillId="5" borderId="49" xfId="7" applyFont="1" applyFill="1" applyBorder="1" applyAlignment="1">
      <alignment horizontal="center" vertical="center" shrinkToFit="1"/>
    </xf>
    <xf numFmtId="0" fontId="1" fillId="4" borderId="100" xfId="7" applyFont="1" applyFill="1" applyBorder="1" applyAlignment="1">
      <alignment horizontal="center" vertical="center" shrinkToFit="1"/>
    </xf>
    <xf numFmtId="0" fontId="0" fillId="4" borderId="101" xfId="0" applyFill="1" applyBorder="1" applyAlignment="1">
      <alignment horizontal="center" vertical="center" shrinkToFit="1"/>
    </xf>
    <xf numFmtId="0" fontId="1" fillId="0" borderId="100" xfId="7" applyFont="1" applyBorder="1" applyAlignment="1">
      <alignment horizontal="center" vertical="center" shrinkToFit="1"/>
    </xf>
    <xf numFmtId="0" fontId="1" fillId="0" borderId="101" xfId="7" applyFont="1" applyBorder="1" applyAlignment="1">
      <alignment horizontal="center" vertical="center" shrinkToFit="1"/>
    </xf>
    <xf numFmtId="0" fontId="0" fillId="0" borderId="101" xfId="0" applyBorder="1" applyAlignment="1">
      <alignment horizontal="center" vertical="center" shrinkToFit="1"/>
    </xf>
    <xf numFmtId="0" fontId="1" fillId="0" borderId="127" xfId="7" applyFont="1" applyBorder="1" applyAlignment="1">
      <alignment horizontal="center" vertical="center" shrinkToFit="1"/>
    </xf>
    <xf numFmtId="0" fontId="1" fillId="0" borderId="1" xfId="7" applyFont="1" applyBorder="1" applyAlignment="1">
      <alignment horizontal="center" vertical="center" shrinkToFit="1"/>
    </xf>
    <xf numFmtId="0" fontId="1" fillId="0" borderId="133" xfId="7" applyFont="1" applyBorder="1" applyAlignment="1">
      <alignment horizontal="center" vertical="center" shrinkToFit="1"/>
    </xf>
    <xf numFmtId="0" fontId="1" fillId="0" borderId="3" xfId="7" applyFont="1" applyBorder="1" applyAlignment="1">
      <alignment horizontal="center" vertical="center" shrinkToFit="1"/>
    </xf>
    <xf numFmtId="0" fontId="1" fillId="0" borderId="138" xfId="7" applyFont="1" applyBorder="1" applyAlignment="1">
      <alignment horizontal="center" vertical="center" shrinkToFit="1"/>
    </xf>
    <xf numFmtId="0" fontId="1" fillId="0" borderId="139" xfId="7" applyFont="1" applyBorder="1" applyAlignment="1">
      <alignment horizontal="center" vertical="center" shrinkToFit="1"/>
    </xf>
    <xf numFmtId="0" fontId="1" fillId="4" borderId="49" xfId="7" applyFont="1" applyFill="1" applyBorder="1" applyAlignment="1">
      <alignment horizontal="center" vertical="center" shrinkToFit="1"/>
    </xf>
    <xf numFmtId="0" fontId="1" fillId="5" borderId="100" xfId="7" applyFont="1" applyFill="1" applyBorder="1" applyAlignment="1">
      <alignment horizontal="center" vertical="center" shrinkToFit="1"/>
    </xf>
    <xf numFmtId="0" fontId="1" fillId="5" borderId="101" xfId="7" applyFont="1" applyFill="1" applyBorder="1" applyAlignment="1">
      <alignment horizontal="center" vertical="center" shrinkToFit="1"/>
    </xf>
    <xf numFmtId="0" fontId="1" fillId="4" borderId="101" xfId="7" applyFont="1" applyFill="1" applyBorder="1" applyAlignment="1">
      <alignment horizontal="center" vertical="center" shrinkToFit="1"/>
    </xf>
    <xf numFmtId="0" fontId="4" fillId="4" borderId="49" xfId="7" applyFont="1" applyFill="1" applyBorder="1" applyAlignment="1">
      <alignment horizontal="center" vertical="center" shrinkToFit="1"/>
    </xf>
    <xf numFmtId="0" fontId="4" fillId="0" borderId="49" xfId="7" applyFont="1" applyBorder="1" applyAlignment="1">
      <alignment horizontal="center" vertical="center" shrinkToFit="1"/>
    </xf>
    <xf numFmtId="0" fontId="4" fillId="5" borderId="100" xfId="7" applyFont="1" applyFill="1" applyBorder="1" applyAlignment="1">
      <alignment horizontal="center" vertical="center" shrinkToFit="1"/>
    </xf>
    <xf numFmtId="0" fontId="4" fillId="5" borderId="101" xfId="7" applyFont="1" applyFill="1" applyBorder="1" applyAlignment="1">
      <alignment horizontal="center" vertical="center" shrinkToFit="1"/>
    </xf>
    <xf numFmtId="0" fontId="0" fillId="0" borderId="135" xfId="0" applyBorder="1" applyAlignment="1">
      <alignment horizontal="center" vertical="center" shrinkToFit="1"/>
    </xf>
    <xf numFmtId="0" fontId="1" fillId="0" borderId="127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133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1" fillId="0" borderId="134" xfId="7" applyFont="1" applyBorder="1" applyAlignment="1">
      <alignment horizontal="center" vertical="center"/>
    </xf>
    <xf numFmtId="0" fontId="1" fillId="0" borderId="135" xfId="7" applyFont="1" applyBorder="1" applyAlignment="1">
      <alignment horizontal="center" vertical="center"/>
    </xf>
    <xf numFmtId="0" fontId="1" fillId="0" borderId="136" xfId="7" applyFont="1" applyBorder="1" applyAlignment="1">
      <alignment horizontal="center" vertical="center"/>
    </xf>
    <xf numFmtId="0" fontId="1" fillId="0" borderId="137" xfId="7" applyFont="1" applyBorder="1" applyAlignment="1">
      <alignment horizontal="center" vertical="center"/>
    </xf>
    <xf numFmtId="0" fontId="4" fillId="5" borderId="49" xfId="7" applyFont="1" applyFill="1" applyBorder="1" applyAlignment="1">
      <alignment horizontal="center" vertical="center" shrinkToFit="1"/>
    </xf>
    <xf numFmtId="0" fontId="1" fillId="0" borderId="140" xfId="7" applyFont="1" applyBorder="1" applyAlignment="1">
      <alignment horizontal="center" vertical="center" shrinkToFit="1"/>
    </xf>
    <xf numFmtId="0" fontId="1" fillId="0" borderId="141" xfId="7" applyFont="1" applyBorder="1" applyAlignment="1">
      <alignment horizontal="center" vertical="center" shrinkToFit="1"/>
    </xf>
    <xf numFmtId="0" fontId="11" fillId="0" borderId="0" xfId="7" applyFont="1" applyAlignment="1">
      <alignment horizontal="center"/>
    </xf>
  </cellXfs>
  <cellStyles count="9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標準_01.03.31.MTPランキング" xfId="7" xr:uid="{00000000-0005-0000-0000-000007000000}"/>
    <cellStyle name="標準_04.県選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3"/>
  <sheetViews>
    <sheetView view="pageBreakPreview" zoomScaleNormal="100" zoomScaleSheetLayoutView="100" workbookViewId="0">
      <selection activeCell="K30" sqref="K30"/>
    </sheetView>
  </sheetViews>
  <sheetFormatPr baseColWidth="10" defaultColWidth="9" defaultRowHeight="14"/>
  <cols>
    <col min="1" max="1" width="3.83203125" style="487" customWidth="1"/>
    <col min="2" max="2" width="1.6640625" style="487" customWidth="1"/>
    <col min="3" max="3" width="11.6640625" style="489" customWidth="1"/>
    <col min="4" max="4" width="11.83203125" style="489" customWidth="1"/>
    <col min="5" max="5" width="5.6640625" style="487" customWidth="1"/>
    <col min="6" max="7" width="5.1640625" style="487" customWidth="1"/>
    <col min="8" max="10" width="5.1640625" style="1" customWidth="1"/>
    <col min="11" max="11" width="5.1640625" style="9" customWidth="1"/>
    <col min="12" max="15" width="5.1640625" style="1" customWidth="1"/>
    <col min="16" max="16" width="5.1640625" style="127" customWidth="1"/>
    <col min="17" max="17" width="5.1640625" style="1" customWidth="1"/>
    <col min="18" max="16384" width="9" style="1"/>
  </cols>
  <sheetData>
    <row r="1" spans="1:18" customFormat="1" ht="19.5" customHeight="1">
      <c r="A1" s="487" t="s">
        <v>170</v>
      </c>
      <c r="B1" s="487"/>
      <c r="C1" s="488"/>
      <c r="D1" s="488"/>
      <c r="E1" s="487"/>
      <c r="F1" s="487" t="s">
        <v>171</v>
      </c>
      <c r="G1" s="487"/>
      <c r="H1" s="1"/>
      <c r="I1" s="1"/>
      <c r="J1" s="1"/>
      <c r="K1" s="1"/>
      <c r="L1" s="1"/>
      <c r="M1" s="1"/>
      <c r="N1" s="1"/>
      <c r="O1" t="s">
        <v>720</v>
      </c>
      <c r="P1" s="127"/>
      <c r="Q1" s="1"/>
    </row>
    <row r="2" spans="1:18" ht="5.25" customHeight="1">
      <c r="K2" s="1"/>
      <c r="M2" s="2"/>
      <c r="N2" s="2"/>
      <c r="O2" s="2"/>
      <c r="P2" s="2"/>
    </row>
    <row r="3" spans="1:18" s="4" customFormat="1">
      <c r="A3" s="566" t="s">
        <v>172</v>
      </c>
      <c r="B3" s="567"/>
      <c r="C3" s="570" t="s">
        <v>173</v>
      </c>
      <c r="D3" s="572" t="s">
        <v>174</v>
      </c>
      <c r="E3" s="490" t="s">
        <v>175</v>
      </c>
      <c r="F3" s="574" t="s">
        <v>733</v>
      </c>
      <c r="G3" s="575"/>
      <c r="H3" s="578" t="s">
        <v>247</v>
      </c>
      <c r="I3" s="579"/>
      <c r="J3" s="580" t="s">
        <v>771</v>
      </c>
      <c r="K3" s="581"/>
      <c r="L3" s="582" t="s">
        <v>248</v>
      </c>
      <c r="M3" s="579"/>
      <c r="N3" s="582" t="s">
        <v>275</v>
      </c>
      <c r="O3" s="583"/>
      <c r="P3" s="576" t="s">
        <v>279</v>
      </c>
      <c r="Q3" s="577"/>
    </row>
    <row r="4" spans="1:18" s="4" customFormat="1">
      <c r="A4" s="568"/>
      <c r="B4" s="569"/>
      <c r="C4" s="571"/>
      <c r="D4" s="573"/>
      <c r="E4" s="491" t="s">
        <v>176</v>
      </c>
      <c r="F4" s="492" t="s">
        <v>177</v>
      </c>
      <c r="G4" s="491" t="s">
        <v>175</v>
      </c>
      <c r="H4" s="5" t="s">
        <v>178</v>
      </c>
      <c r="I4" s="3" t="s">
        <v>189</v>
      </c>
      <c r="J4" s="130" t="s">
        <v>177</v>
      </c>
      <c r="K4" s="131" t="s">
        <v>175</v>
      </c>
      <c r="L4" s="130" t="s">
        <v>177</v>
      </c>
      <c r="M4" s="131" t="s">
        <v>175</v>
      </c>
      <c r="N4" s="130" t="s">
        <v>177</v>
      </c>
      <c r="O4" s="132" t="s">
        <v>175</v>
      </c>
      <c r="P4" s="142" t="s">
        <v>177</v>
      </c>
      <c r="Q4" s="131" t="s">
        <v>175</v>
      </c>
    </row>
    <row r="5" spans="1:18" s="154" customFormat="1" ht="5" customHeight="1">
      <c r="A5" s="493"/>
      <c r="B5" s="493"/>
      <c r="C5" s="494"/>
      <c r="D5" s="495"/>
      <c r="E5" s="496"/>
      <c r="F5" s="497"/>
      <c r="G5" s="498"/>
      <c r="H5" s="24"/>
      <c r="I5" s="24"/>
      <c r="J5" s="404"/>
      <c r="K5" s="25"/>
      <c r="L5" s="26"/>
      <c r="M5" s="26"/>
      <c r="N5" s="404"/>
      <c r="O5" s="25"/>
      <c r="P5" s="403"/>
      <c r="Q5" s="26"/>
    </row>
    <row r="6" spans="1:18" customFormat="1">
      <c r="A6" s="499">
        <f t="shared" ref="A6:A69" si="0">RANK(E6,$E$6:$E$223,0)</f>
        <v>1</v>
      </c>
      <c r="B6" s="537" t="str">
        <f t="shared" ref="B6:B9" si="1">IF(E6=E5,"T","")</f>
        <v/>
      </c>
      <c r="C6" s="501" t="s">
        <v>301</v>
      </c>
      <c r="D6" s="502" t="s">
        <v>17</v>
      </c>
      <c r="E6" s="500">
        <f t="shared" ref="E6:E69" si="2">SUM(G6,I6,K6,M6,O6,Q6)</f>
        <v>305</v>
      </c>
      <c r="F6" s="503"/>
      <c r="G6" s="504" t="str">
        <f>IFERROR(VLOOKUP(F6,得点テーブル!$B$6:$C$133,2,0),"")</f>
        <v/>
      </c>
      <c r="H6" s="172"/>
      <c r="I6" s="8"/>
      <c r="J6" s="410">
        <v>16</v>
      </c>
      <c r="K6" s="7">
        <f>IFERROR(VLOOKUP(J6,得点テーブル!$B$6:$D$133,3,0),"")</f>
        <v>25</v>
      </c>
      <c r="L6" s="287">
        <v>2</v>
      </c>
      <c r="M6" s="7">
        <v>150</v>
      </c>
      <c r="N6" s="177">
        <v>2</v>
      </c>
      <c r="O6" s="7">
        <v>100</v>
      </c>
      <c r="P6" s="409">
        <v>16</v>
      </c>
      <c r="Q6" s="7">
        <v>30</v>
      </c>
    </row>
    <row r="7" spans="1:18" customFormat="1">
      <c r="A7" s="499">
        <f t="shared" si="0"/>
        <v>2</v>
      </c>
      <c r="B7" s="537" t="str">
        <f t="shared" si="1"/>
        <v/>
      </c>
      <c r="C7" s="501" t="s">
        <v>282</v>
      </c>
      <c r="D7" s="505" t="s">
        <v>922</v>
      </c>
      <c r="E7" s="500">
        <f t="shared" si="2"/>
        <v>280</v>
      </c>
      <c r="F7" s="506"/>
      <c r="G7" s="504" t="str">
        <f>IFERROR(VLOOKUP(F7,得点テーブル!$B$6:$C$133,2,0),"")</f>
        <v/>
      </c>
      <c r="H7" s="172"/>
      <c r="I7" s="8"/>
      <c r="J7" s="410">
        <v>8</v>
      </c>
      <c r="K7" s="7">
        <f>IFERROR(VLOOKUP(J7,得点テーブル!$B$6:$D$133,3,0),"")</f>
        <v>40</v>
      </c>
      <c r="L7" s="287">
        <v>8</v>
      </c>
      <c r="M7" s="7">
        <v>60</v>
      </c>
      <c r="N7" s="177">
        <v>1</v>
      </c>
      <c r="O7" s="7">
        <v>150</v>
      </c>
      <c r="P7" s="409">
        <v>16</v>
      </c>
      <c r="Q7" s="7">
        <v>30</v>
      </c>
    </row>
    <row r="8" spans="1:18" customFormat="1">
      <c r="A8" s="499">
        <f t="shared" si="0"/>
        <v>3</v>
      </c>
      <c r="B8" s="537" t="str">
        <f t="shared" si="1"/>
        <v/>
      </c>
      <c r="C8" s="501" t="s">
        <v>329</v>
      </c>
      <c r="D8" s="502" t="s">
        <v>17</v>
      </c>
      <c r="E8" s="500">
        <f t="shared" si="2"/>
        <v>275</v>
      </c>
      <c r="F8" s="507"/>
      <c r="G8" s="504" t="str">
        <f>IFERROR(VLOOKUP(F8,得点テーブル!$B$6:$C$133,2,0),"")</f>
        <v/>
      </c>
      <c r="H8" s="172"/>
      <c r="I8" s="8"/>
      <c r="J8" s="410">
        <v>128</v>
      </c>
      <c r="K8" s="7">
        <f>IFERROR(VLOOKUP(J8,得点テーブル!$B$6:$D$133,3,0),"")</f>
        <v>5</v>
      </c>
      <c r="L8" s="287">
        <v>1</v>
      </c>
      <c r="M8" s="7">
        <v>200</v>
      </c>
      <c r="N8" s="177">
        <v>4</v>
      </c>
      <c r="O8" s="7">
        <v>70</v>
      </c>
      <c r="P8" s="409"/>
      <c r="Q8" s="7"/>
    </row>
    <row r="9" spans="1:18" customFormat="1">
      <c r="A9" s="499">
        <f t="shared" si="0"/>
        <v>4</v>
      </c>
      <c r="B9" s="537" t="str">
        <f t="shared" si="1"/>
        <v/>
      </c>
      <c r="C9" s="501" t="s">
        <v>283</v>
      </c>
      <c r="D9" s="505" t="s">
        <v>205</v>
      </c>
      <c r="E9" s="500">
        <f t="shared" si="2"/>
        <v>220</v>
      </c>
      <c r="F9" s="503"/>
      <c r="G9" s="504" t="str">
        <f>IFERROR(VLOOKUP(F9,得点テーブル!$B$6:$C$133,2,0),"")</f>
        <v/>
      </c>
      <c r="H9" s="172"/>
      <c r="I9" s="8"/>
      <c r="J9" s="410">
        <v>4</v>
      </c>
      <c r="K9" s="7">
        <f>IFERROR(VLOOKUP(J9,得点テーブル!$B$6:$D$133,3,0),"")</f>
        <v>70</v>
      </c>
      <c r="L9" s="287">
        <v>8</v>
      </c>
      <c r="M9" s="7">
        <v>60</v>
      </c>
      <c r="N9" s="177">
        <v>8</v>
      </c>
      <c r="O9" s="7">
        <v>40</v>
      </c>
      <c r="P9" s="409">
        <v>8</v>
      </c>
      <c r="Q9" s="7">
        <v>50</v>
      </c>
      <c r="R9" s="1"/>
    </row>
    <row r="10" spans="1:18" customFormat="1">
      <c r="A10" s="499">
        <f t="shared" si="0"/>
        <v>4</v>
      </c>
      <c r="B10" s="537" t="str">
        <f t="shared" ref="B10:B73" si="3">IF(E10=E9,"T","")</f>
        <v>T</v>
      </c>
      <c r="C10" s="501" t="s">
        <v>355</v>
      </c>
      <c r="D10" s="502" t="s">
        <v>179</v>
      </c>
      <c r="E10" s="500">
        <f t="shared" si="2"/>
        <v>220</v>
      </c>
      <c r="F10" s="506"/>
      <c r="G10" s="504" t="str">
        <f>IFERROR(VLOOKUP(F10,得点テーブル!$B$6:$C$133,2,0),"")</f>
        <v/>
      </c>
      <c r="H10" s="172"/>
      <c r="I10" s="8"/>
      <c r="J10" s="410">
        <v>8</v>
      </c>
      <c r="K10" s="7">
        <f>IFERROR(VLOOKUP(J10,得点テーブル!$B$6:$D$133,3,0),"")</f>
        <v>40</v>
      </c>
      <c r="L10" s="287"/>
      <c r="M10" s="7"/>
      <c r="N10" s="177"/>
      <c r="O10" s="7"/>
      <c r="P10" s="409">
        <v>1</v>
      </c>
      <c r="Q10" s="7">
        <v>180</v>
      </c>
    </row>
    <row r="11" spans="1:18" customFormat="1">
      <c r="A11" s="499">
        <f t="shared" si="0"/>
        <v>6</v>
      </c>
      <c r="B11" s="537" t="str">
        <f t="shared" si="3"/>
        <v/>
      </c>
      <c r="C11" s="501" t="s">
        <v>285</v>
      </c>
      <c r="D11" s="502" t="s">
        <v>183</v>
      </c>
      <c r="E11" s="500">
        <f t="shared" si="2"/>
        <v>215</v>
      </c>
      <c r="F11" s="506"/>
      <c r="G11" s="504" t="str">
        <f>IFERROR(VLOOKUP(F11,得点テーブル!$B$6:$C$133,2,0),"")</f>
        <v/>
      </c>
      <c r="H11" s="172"/>
      <c r="I11" s="8"/>
      <c r="J11" s="410">
        <v>16</v>
      </c>
      <c r="K11" s="7">
        <f>IFERROR(VLOOKUP(J11,得点テーブル!$B$6:$D$133,3,0),"")</f>
        <v>25</v>
      </c>
      <c r="L11" s="287">
        <v>4</v>
      </c>
      <c r="M11" s="7">
        <v>100</v>
      </c>
      <c r="N11" s="177">
        <v>8</v>
      </c>
      <c r="O11" s="7">
        <v>40</v>
      </c>
      <c r="P11" s="409">
        <v>8</v>
      </c>
      <c r="Q11" s="7">
        <v>50</v>
      </c>
    </row>
    <row r="12" spans="1:18" customFormat="1">
      <c r="A12" s="499">
        <f t="shared" si="0"/>
        <v>7</v>
      </c>
      <c r="B12" s="537" t="str">
        <f t="shared" si="3"/>
        <v/>
      </c>
      <c r="C12" s="501" t="s">
        <v>286</v>
      </c>
      <c r="D12" s="502" t="s">
        <v>194</v>
      </c>
      <c r="E12" s="500">
        <f t="shared" si="2"/>
        <v>132</v>
      </c>
      <c r="F12" s="506"/>
      <c r="G12" s="504" t="str">
        <f>IFERROR(VLOOKUP(F12,得点テーブル!$B$6:$C$133,2,0),"")</f>
        <v/>
      </c>
      <c r="H12" s="172"/>
      <c r="I12" s="8"/>
      <c r="J12" s="410">
        <v>32</v>
      </c>
      <c r="K12" s="7">
        <f>IFERROR(VLOOKUP(J12,得点テーブル!$B$6:$D$133,3,0),"")</f>
        <v>15</v>
      </c>
      <c r="L12" s="287">
        <v>16</v>
      </c>
      <c r="M12" s="7">
        <v>40</v>
      </c>
      <c r="N12" s="177">
        <v>4</v>
      </c>
      <c r="O12" s="7">
        <v>70</v>
      </c>
      <c r="P12" s="409">
        <v>128</v>
      </c>
      <c r="Q12" s="7">
        <v>7</v>
      </c>
    </row>
    <row r="13" spans="1:18" customFormat="1">
      <c r="A13" s="499">
        <f t="shared" si="0"/>
        <v>8</v>
      </c>
      <c r="B13" s="537" t="str">
        <f t="shared" si="3"/>
        <v/>
      </c>
      <c r="C13" s="501" t="s">
        <v>321</v>
      </c>
      <c r="D13" s="510" t="s">
        <v>196</v>
      </c>
      <c r="E13" s="500">
        <f t="shared" si="2"/>
        <v>121</v>
      </c>
      <c r="F13" s="506">
        <v>1</v>
      </c>
      <c r="G13" s="504">
        <f>IFERROR(VLOOKUP(F13,得点テーブル!$B$6:$C$133,2,0),"")</f>
        <v>25</v>
      </c>
      <c r="H13" s="172">
        <v>32</v>
      </c>
      <c r="I13" s="8">
        <v>4</v>
      </c>
      <c r="J13" s="410">
        <v>32</v>
      </c>
      <c r="K13" s="7">
        <f>IFERROR(VLOOKUP(J13,得点テーブル!$B$6:$D$133,3,0),"")</f>
        <v>15</v>
      </c>
      <c r="L13" s="287">
        <v>32</v>
      </c>
      <c r="M13" s="7">
        <v>30</v>
      </c>
      <c r="N13" s="177">
        <v>8</v>
      </c>
      <c r="O13" s="7">
        <v>40</v>
      </c>
      <c r="P13" s="409">
        <v>128</v>
      </c>
      <c r="Q13" s="7">
        <v>7</v>
      </c>
    </row>
    <row r="14" spans="1:18" customFormat="1">
      <c r="A14" s="499">
        <f t="shared" si="0"/>
        <v>9</v>
      </c>
      <c r="B14" s="537" t="str">
        <f t="shared" si="3"/>
        <v/>
      </c>
      <c r="C14" s="501" t="s">
        <v>313</v>
      </c>
      <c r="D14" s="505" t="s">
        <v>17</v>
      </c>
      <c r="E14" s="500">
        <f t="shared" si="2"/>
        <v>115</v>
      </c>
      <c r="F14" s="503"/>
      <c r="G14" s="504" t="str">
        <f>IFERROR(VLOOKUP(F14,得点テーブル!$B$6:$C$133,2,0),"")</f>
        <v/>
      </c>
      <c r="H14" s="172"/>
      <c r="I14" s="8"/>
      <c r="J14" s="410">
        <v>32</v>
      </c>
      <c r="K14" s="7">
        <f>IFERROR(VLOOKUP(J14,得点テーブル!$B$6:$D$133,3,0),"")</f>
        <v>15</v>
      </c>
      <c r="L14" s="287">
        <v>4</v>
      </c>
      <c r="M14" s="7">
        <v>100</v>
      </c>
      <c r="N14" s="177"/>
      <c r="O14" s="7"/>
      <c r="P14" s="409"/>
      <c r="Q14" s="7"/>
      <c r="R14" s="1"/>
    </row>
    <row r="15" spans="1:18" customFormat="1">
      <c r="A15" s="499">
        <f t="shared" si="0"/>
        <v>10</v>
      </c>
      <c r="B15" s="537" t="str">
        <f t="shared" si="3"/>
        <v/>
      </c>
      <c r="C15" s="501" t="s">
        <v>298</v>
      </c>
      <c r="D15" s="505" t="s">
        <v>17</v>
      </c>
      <c r="E15" s="500">
        <f t="shared" si="2"/>
        <v>105</v>
      </c>
      <c r="F15" s="506"/>
      <c r="G15" s="504" t="str">
        <f>IFERROR(VLOOKUP(F15,得点テーブル!$B$6:$C$133,2,0),"")</f>
        <v/>
      </c>
      <c r="H15" s="172"/>
      <c r="I15" s="8"/>
      <c r="J15" s="410">
        <v>16</v>
      </c>
      <c r="K15" s="7">
        <f>IFERROR(VLOOKUP(J15,得点テーブル!$B$6:$D$133,3,0),"")</f>
        <v>25</v>
      </c>
      <c r="L15" s="287">
        <v>8</v>
      </c>
      <c r="M15" s="7">
        <v>60</v>
      </c>
      <c r="N15" s="177"/>
      <c r="O15" s="7"/>
      <c r="P15" s="409">
        <v>32</v>
      </c>
      <c r="Q15" s="7">
        <v>20</v>
      </c>
    </row>
    <row r="16" spans="1:18" customFormat="1">
      <c r="A16" s="499">
        <f t="shared" si="0"/>
        <v>11</v>
      </c>
      <c r="B16" s="537" t="str">
        <f t="shared" si="3"/>
        <v/>
      </c>
      <c r="C16" s="501" t="s">
        <v>458</v>
      </c>
      <c r="D16" s="502" t="s">
        <v>17</v>
      </c>
      <c r="E16" s="500">
        <f t="shared" si="2"/>
        <v>100</v>
      </c>
      <c r="F16" s="506"/>
      <c r="G16" s="504" t="str">
        <f>IFERROR(VLOOKUP(F16,得点テーブル!$B$6:$C$133,2,0),"")</f>
        <v/>
      </c>
      <c r="H16" s="172"/>
      <c r="I16" s="8"/>
      <c r="J16" s="410">
        <v>2</v>
      </c>
      <c r="K16" s="7">
        <f>IFERROR(VLOOKUP(J16,得点テーブル!$B$6:$D$133,3,0),"")</f>
        <v>100</v>
      </c>
      <c r="L16" s="287"/>
      <c r="M16" s="7"/>
      <c r="N16" s="177"/>
      <c r="O16" s="7"/>
      <c r="P16" s="409"/>
      <c r="Q16" s="7"/>
      <c r="R16" s="1"/>
    </row>
    <row r="17" spans="1:18" customFormat="1">
      <c r="A17" s="499">
        <f t="shared" si="0"/>
        <v>12</v>
      </c>
      <c r="B17" s="537" t="str">
        <f t="shared" si="3"/>
        <v/>
      </c>
      <c r="C17" s="501" t="s">
        <v>287</v>
      </c>
      <c r="D17" s="505" t="s">
        <v>185</v>
      </c>
      <c r="E17" s="500">
        <f t="shared" si="2"/>
        <v>95</v>
      </c>
      <c r="F17" s="506"/>
      <c r="G17" s="504" t="str">
        <f>IFERROR(VLOOKUP(F17,得点テーブル!$B$6:$C$133,2,0),"")</f>
        <v/>
      </c>
      <c r="H17" s="172"/>
      <c r="I17" s="8"/>
      <c r="J17" s="410">
        <v>16</v>
      </c>
      <c r="K17" s="7">
        <f>IFERROR(VLOOKUP(J17,得点テーブル!$B$6:$D$133,3,0),"")</f>
        <v>25</v>
      </c>
      <c r="L17" s="287">
        <v>16</v>
      </c>
      <c r="M17" s="7">
        <v>40</v>
      </c>
      <c r="N17" s="177"/>
      <c r="O17" s="7"/>
      <c r="P17" s="409">
        <v>16</v>
      </c>
      <c r="Q17" s="7">
        <v>30</v>
      </c>
    </row>
    <row r="18" spans="1:18" customFormat="1">
      <c r="A18" s="499">
        <f t="shared" si="0"/>
        <v>12</v>
      </c>
      <c r="B18" s="537" t="str">
        <f t="shared" si="3"/>
        <v>T</v>
      </c>
      <c r="C18" s="501" t="s">
        <v>292</v>
      </c>
      <c r="D18" s="502" t="s">
        <v>241</v>
      </c>
      <c r="E18" s="500">
        <f t="shared" si="2"/>
        <v>95</v>
      </c>
      <c r="F18" s="503"/>
      <c r="G18" s="504" t="str">
        <f>IFERROR(VLOOKUP(F18,得点テーブル!$B$6:$C$133,2,0),"")</f>
        <v/>
      </c>
      <c r="H18" s="172"/>
      <c r="I18" s="8"/>
      <c r="J18" s="410">
        <v>128</v>
      </c>
      <c r="K18" s="7">
        <f>IFERROR(VLOOKUP(J18,得点テーブル!$B$6:$D$133,3,0),"")</f>
        <v>5</v>
      </c>
      <c r="L18" s="287">
        <v>32</v>
      </c>
      <c r="M18" s="7">
        <v>30</v>
      </c>
      <c r="N18" s="177">
        <v>8</v>
      </c>
      <c r="O18" s="7">
        <v>40</v>
      </c>
      <c r="P18" s="409">
        <v>32</v>
      </c>
      <c r="Q18" s="7">
        <v>20</v>
      </c>
    </row>
    <row r="19" spans="1:18" customFormat="1">
      <c r="A19" s="499">
        <f t="shared" si="0"/>
        <v>14</v>
      </c>
      <c r="B19" s="537" t="str">
        <f t="shared" si="3"/>
        <v/>
      </c>
      <c r="C19" s="501" t="s">
        <v>324</v>
      </c>
      <c r="D19" s="505" t="s">
        <v>214</v>
      </c>
      <c r="E19" s="500">
        <f t="shared" si="2"/>
        <v>94</v>
      </c>
      <c r="F19" s="506"/>
      <c r="G19" s="504" t="str">
        <f>IFERROR(VLOOKUP(F19,得点テーブル!$B$6:$C$133,2,0),"")</f>
        <v/>
      </c>
      <c r="H19" s="172">
        <v>32</v>
      </c>
      <c r="I19" s="8">
        <v>4</v>
      </c>
      <c r="J19" s="410"/>
      <c r="K19" s="7" t="str">
        <f>IFERROR(VLOOKUP(J19,得点テーブル!$B$6:$D$133,3,0),"")</f>
        <v/>
      </c>
      <c r="L19" s="287">
        <v>8</v>
      </c>
      <c r="M19" s="7">
        <v>60</v>
      </c>
      <c r="N19" s="177"/>
      <c r="O19" s="7"/>
      <c r="P19" s="409">
        <v>16</v>
      </c>
      <c r="Q19" s="7">
        <v>30</v>
      </c>
    </row>
    <row r="20" spans="1:18" customFormat="1">
      <c r="A20" s="499">
        <f t="shared" si="0"/>
        <v>15</v>
      </c>
      <c r="B20" s="537" t="str">
        <f t="shared" si="3"/>
        <v/>
      </c>
      <c r="C20" s="501" t="s">
        <v>923</v>
      </c>
      <c r="D20" s="505" t="s">
        <v>924</v>
      </c>
      <c r="E20" s="500">
        <f t="shared" si="2"/>
        <v>80</v>
      </c>
      <c r="F20" s="503"/>
      <c r="G20" s="504" t="str">
        <f>IFERROR(VLOOKUP(F20,得点テーブル!$B$6:$C$133,2,0),"")</f>
        <v/>
      </c>
      <c r="H20" s="172"/>
      <c r="I20" s="8"/>
      <c r="J20" s="410">
        <v>3</v>
      </c>
      <c r="K20" s="7">
        <f>IFERROR(VLOOKUP(J20,得点テーブル!$B$6:$D$133,3,0),"")</f>
        <v>80</v>
      </c>
      <c r="L20" s="287"/>
      <c r="M20" s="7"/>
      <c r="N20" s="177"/>
      <c r="O20" s="7"/>
      <c r="P20" s="409"/>
      <c r="Q20" s="7"/>
    </row>
    <row r="21" spans="1:18" customFormat="1">
      <c r="A21" s="499">
        <f t="shared" si="0"/>
        <v>16</v>
      </c>
      <c r="B21" s="537" t="str">
        <f t="shared" si="3"/>
        <v/>
      </c>
      <c r="C21" s="501" t="s">
        <v>302</v>
      </c>
      <c r="D21" s="502" t="s">
        <v>17</v>
      </c>
      <c r="E21" s="500">
        <f t="shared" si="2"/>
        <v>75</v>
      </c>
      <c r="F21" s="506"/>
      <c r="G21" s="504" t="str">
        <f>IFERROR(VLOOKUP(F21,得点テーブル!$B$6:$C$133,2,0),"")</f>
        <v/>
      </c>
      <c r="H21" s="172"/>
      <c r="I21" s="8"/>
      <c r="J21" s="411">
        <v>32</v>
      </c>
      <c r="K21" s="7">
        <f>IFERROR(VLOOKUP(J21,得点テーブル!$B$6:$D$133,3,0),"")</f>
        <v>15</v>
      </c>
      <c r="L21" s="287">
        <v>16</v>
      </c>
      <c r="M21" s="7">
        <v>40</v>
      </c>
      <c r="N21" s="177"/>
      <c r="O21" s="7"/>
      <c r="P21" s="409">
        <v>32</v>
      </c>
      <c r="Q21" s="7">
        <v>20</v>
      </c>
      <c r="R21" s="1"/>
    </row>
    <row r="22" spans="1:18" customFormat="1">
      <c r="A22" s="499">
        <f t="shared" si="0"/>
        <v>17</v>
      </c>
      <c r="B22" s="537" t="str">
        <f t="shared" si="3"/>
        <v/>
      </c>
      <c r="C22" s="501" t="s">
        <v>288</v>
      </c>
      <c r="D22" s="502" t="s">
        <v>203</v>
      </c>
      <c r="E22" s="500">
        <f t="shared" si="2"/>
        <v>65</v>
      </c>
      <c r="F22" s="506"/>
      <c r="G22" s="504" t="str">
        <f>IFERROR(VLOOKUP(F22,得点テーブル!$B$6:$C$133,2,0),"")</f>
        <v/>
      </c>
      <c r="H22" s="172"/>
      <c r="I22" s="8"/>
      <c r="J22" s="410">
        <v>32</v>
      </c>
      <c r="K22" s="7">
        <f>IFERROR(VLOOKUP(J22,得点テーブル!$B$6:$D$133,3,0),"")</f>
        <v>15</v>
      </c>
      <c r="L22" s="287"/>
      <c r="M22" s="7"/>
      <c r="N22" s="177"/>
      <c r="O22" s="7"/>
      <c r="P22" s="409">
        <v>8</v>
      </c>
      <c r="Q22" s="7">
        <v>50</v>
      </c>
    </row>
    <row r="23" spans="1:18" customFormat="1">
      <c r="A23" s="499">
        <f t="shared" si="0"/>
        <v>18</v>
      </c>
      <c r="B23" s="537" t="str">
        <f t="shared" si="3"/>
        <v/>
      </c>
      <c r="C23" s="501" t="s">
        <v>351</v>
      </c>
      <c r="D23" s="502" t="s">
        <v>179</v>
      </c>
      <c r="E23" s="500">
        <f t="shared" si="2"/>
        <v>59</v>
      </c>
      <c r="F23" s="506">
        <v>8</v>
      </c>
      <c r="G23" s="504">
        <f>IFERROR(VLOOKUP(F23,得点テーブル!$B$6:$C$133,2,0),"")</f>
        <v>8</v>
      </c>
      <c r="H23" s="172">
        <v>16</v>
      </c>
      <c r="I23" s="8">
        <v>6</v>
      </c>
      <c r="J23" s="410">
        <v>128</v>
      </c>
      <c r="K23" s="7">
        <f>IFERROR(VLOOKUP(J23,得点テーブル!$B$6:$D$133,3,0),"")</f>
        <v>5</v>
      </c>
      <c r="L23" s="287">
        <v>64</v>
      </c>
      <c r="M23" s="7">
        <v>20</v>
      </c>
      <c r="N23" s="177"/>
      <c r="O23" s="7"/>
      <c r="P23" s="409">
        <v>32</v>
      </c>
      <c r="Q23" s="7">
        <v>20</v>
      </c>
    </row>
    <row r="24" spans="1:18" customFormat="1">
      <c r="A24" s="499">
        <f t="shared" si="0"/>
        <v>19</v>
      </c>
      <c r="B24" s="537" t="str">
        <f t="shared" si="3"/>
        <v/>
      </c>
      <c r="C24" s="501" t="s">
        <v>310</v>
      </c>
      <c r="D24" s="510" t="s">
        <v>222</v>
      </c>
      <c r="E24" s="500">
        <f t="shared" si="2"/>
        <v>57</v>
      </c>
      <c r="F24" s="503"/>
      <c r="G24" s="504" t="str">
        <f>IFERROR(VLOOKUP(F24,得点テーブル!$B$6:$C$133,2,0),"")</f>
        <v/>
      </c>
      <c r="H24" s="172">
        <v>4</v>
      </c>
      <c r="I24" s="8">
        <v>12</v>
      </c>
      <c r="J24" s="410"/>
      <c r="K24" s="7" t="str">
        <f>IFERROR(VLOOKUP(J24,得点テーブル!$B$6:$D$133,3,0),"")</f>
        <v/>
      </c>
      <c r="L24" s="287">
        <v>32</v>
      </c>
      <c r="M24" s="7">
        <v>30</v>
      </c>
      <c r="N24" s="177"/>
      <c r="O24" s="7"/>
      <c r="P24" s="409">
        <v>64</v>
      </c>
      <c r="Q24" s="7">
        <v>15</v>
      </c>
      <c r="R24" s="1"/>
    </row>
    <row r="25" spans="1:18" customFormat="1">
      <c r="A25" s="499">
        <f t="shared" si="0"/>
        <v>19</v>
      </c>
      <c r="B25" s="537" t="str">
        <f t="shared" si="3"/>
        <v>T</v>
      </c>
      <c r="C25" s="501" t="s">
        <v>461</v>
      </c>
      <c r="D25" s="505" t="s">
        <v>19</v>
      </c>
      <c r="E25" s="500">
        <f t="shared" si="2"/>
        <v>57</v>
      </c>
      <c r="F25" s="506">
        <v>8</v>
      </c>
      <c r="G25" s="504">
        <f>IFERROR(VLOOKUP(F25,得点テーブル!$B$6:$C$133,2,0),"")</f>
        <v>8</v>
      </c>
      <c r="H25" s="172">
        <v>4</v>
      </c>
      <c r="I25" s="8">
        <v>12</v>
      </c>
      <c r="J25" s="410"/>
      <c r="K25" s="7" t="str">
        <f>IFERROR(VLOOKUP(J25,得点テーブル!$B$6:$D$133,3,0),"")</f>
        <v/>
      </c>
      <c r="L25" s="287">
        <v>32</v>
      </c>
      <c r="M25" s="7">
        <v>30</v>
      </c>
      <c r="N25" s="177"/>
      <c r="O25" s="7"/>
      <c r="P25" s="409">
        <v>128</v>
      </c>
      <c r="Q25" s="7">
        <v>7</v>
      </c>
      <c r="R25" s="1"/>
    </row>
    <row r="26" spans="1:18" customFormat="1">
      <c r="A26" s="499">
        <f t="shared" si="0"/>
        <v>21</v>
      </c>
      <c r="B26" s="537" t="str">
        <f t="shared" si="3"/>
        <v/>
      </c>
      <c r="C26" s="501" t="s">
        <v>460</v>
      </c>
      <c r="D26" s="505" t="s">
        <v>199</v>
      </c>
      <c r="E26" s="500">
        <f t="shared" si="2"/>
        <v>56</v>
      </c>
      <c r="F26" s="506">
        <v>32</v>
      </c>
      <c r="G26" s="504">
        <f>IFERROR(VLOOKUP(F26,得点テーブル!$B$6:$C$133,2,0),"")</f>
        <v>4</v>
      </c>
      <c r="H26" s="172">
        <v>64</v>
      </c>
      <c r="I26" s="8">
        <v>2</v>
      </c>
      <c r="J26" s="411"/>
      <c r="K26" s="7" t="str">
        <f>IFERROR(VLOOKUP(J26,得点テーブル!$B$6:$D$133,3,0),"")</f>
        <v/>
      </c>
      <c r="L26" s="287">
        <v>32</v>
      </c>
      <c r="M26" s="7">
        <v>30</v>
      </c>
      <c r="N26" s="177"/>
      <c r="O26" s="7"/>
      <c r="P26" s="409">
        <v>32</v>
      </c>
      <c r="Q26" s="7">
        <v>20</v>
      </c>
    </row>
    <row r="27" spans="1:18" customFormat="1">
      <c r="A27" s="499">
        <f t="shared" si="0"/>
        <v>22</v>
      </c>
      <c r="B27" s="537" t="str">
        <f t="shared" si="3"/>
        <v/>
      </c>
      <c r="C27" s="501" t="s">
        <v>350</v>
      </c>
      <c r="D27" s="502" t="s">
        <v>17</v>
      </c>
      <c r="E27" s="500">
        <f t="shared" si="2"/>
        <v>55</v>
      </c>
      <c r="F27" s="506"/>
      <c r="G27" s="504" t="str">
        <f>IFERROR(VLOOKUP(F27,得点テーブル!$B$6:$C$133,2,0),"")</f>
        <v/>
      </c>
      <c r="H27" s="172"/>
      <c r="I27" s="8"/>
      <c r="J27" s="410">
        <v>16</v>
      </c>
      <c r="K27" s="7">
        <f>IFERROR(VLOOKUP(J27,得点テーブル!$B$6:$D$133,3,0),"")</f>
        <v>25</v>
      </c>
      <c r="L27" s="287">
        <v>32</v>
      </c>
      <c r="M27" s="7">
        <v>30</v>
      </c>
      <c r="N27" s="177"/>
      <c r="O27" s="7"/>
      <c r="P27" s="409"/>
      <c r="Q27" s="7"/>
    </row>
    <row r="28" spans="1:18" customFormat="1">
      <c r="A28" s="499">
        <f t="shared" si="0"/>
        <v>22</v>
      </c>
      <c r="B28" s="537" t="str">
        <f t="shared" si="3"/>
        <v>T</v>
      </c>
      <c r="C28" s="501" t="s">
        <v>308</v>
      </c>
      <c r="D28" s="502" t="s">
        <v>194</v>
      </c>
      <c r="E28" s="500">
        <f t="shared" si="2"/>
        <v>55</v>
      </c>
      <c r="F28" s="506"/>
      <c r="G28" s="504" t="str">
        <f>IFERROR(VLOOKUP(F28,得点テーブル!$B$6:$C$133,2,0),"")</f>
        <v/>
      </c>
      <c r="H28" s="172"/>
      <c r="I28" s="8"/>
      <c r="J28" s="410">
        <v>32</v>
      </c>
      <c r="K28" s="7">
        <f>IFERROR(VLOOKUP(J28,得点テーブル!$B$6:$D$133,3,0),"")</f>
        <v>15</v>
      </c>
      <c r="L28" s="287">
        <v>64</v>
      </c>
      <c r="M28" s="7">
        <v>20</v>
      </c>
      <c r="N28" s="177"/>
      <c r="O28" s="7"/>
      <c r="P28" s="409">
        <v>32</v>
      </c>
      <c r="Q28" s="7">
        <v>20</v>
      </c>
    </row>
    <row r="29" spans="1:18" customFormat="1">
      <c r="A29" s="499">
        <f t="shared" si="0"/>
        <v>22</v>
      </c>
      <c r="B29" s="537" t="str">
        <f t="shared" si="3"/>
        <v>T</v>
      </c>
      <c r="C29" s="501" t="s">
        <v>378</v>
      </c>
      <c r="D29" s="505" t="s">
        <v>187</v>
      </c>
      <c r="E29" s="500">
        <f t="shared" si="2"/>
        <v>55</v>
      </c>
      <c r="F29" s="506"/>
      <c r="G29" s="504" t="str">
        <f>IFERROR(VLOOKUP(F29,得点テーブル!$B$6:$C$133,2,0),"")</f>
        <v/>
      </c>
      <c r="H29" s="172">
        <v>1</v>
      </c>
      <c r="I29" s="8">
        <v>25</v>
      </c>
      <c r="J29" s="410">
        <v>32</v>
      </c>
      <c r="K29" s="7">
        <f>IFERROR(VLOOKUP(J29,得点テーブル!$B$6:$D$133,3,0),"")</f>
        <v>15</v>
      </c>
      <c r="L29" s="287"/>
      <c r="M29" s="7"/>
      <c r="N29" s="177"/>
      <c r="O29" s="7"/>
      <c r="P29" s="409">
        <v>64</v>
      </c>
      <c r="Q29" s="7">
        <v>15</v>
      </c>
      <c r="R29" s="1"/>
    </row>
    <row r="30" spans="1:18" customFormat="1">
      <c r="A30" s="499">
        <f t="shared" si="0"/>
        <v>25</v>
      </c>
      <c r="B30" s="537" t="str">
        <f t="shared" si="3"/>
        <v/>
      </c>
      <c r="C30" s="501" t="s">
        <v>311</v>
      </c>
      <c r="D30" s="505" t="s">
        <v>205</v>
      </c>
      <c r="E30" s="500">
        <f t="shared" si="2"/>
        <v>52</v>
      </c>
      <c r="F30" s="503"/>
      <c r="G30" s="504" t="str">
        <f>IFERROR(VLOOKUP(F30,得点テーブル!$B$6:$C$133,2,0),"")</f>
        <v/>
      </c>
      <c r="H30" s="172"/>
      <c r="I30" s="8"/>
      <c r="J30" s="410">
        <v>32</v>
      </c>
      <c r="K30" s="7">
        <f>IFERROR(VLOOKUP(J30,得点テーブル!$B$6:$D$133,3,0),"")</f>
        <v>15</v>
      </c>
      <c r="L30" s="287">
        <v>32</v>
      </c>
      <c r="M30" s="7">
        <v>30</v>
      </c>
      <c r="N30" s="177"/>
      <c r="O30" s="7"/>
      <c r="P30" s="409">
        <v>128</v>
      </c>
      <c r="Q30" s="7">
        <v>7</v>
      </c>
    </row>
    <row r="31" spans="1:18" customFormat="1">
      <c r="A31" s="499">
        <f t="shared" si="0"/>
        <v>26</v>
      </c>
      <c r="B31" s="537" t="str">
        <f t="shared" si="3"/>
        <v/>
      </c>
      <c r="C31" s="508" t="s">
        <v>293</v>
      </c>
      <c r="D31" s="502" t="s">
        <v>913</v>
      </c>
      <c r="E31" s="500">
        <f t="shared" si="2"/>
        <v>50</v>
      </c>
      <c r="F31" s="506"/>
      <c r="G31" s="504" t="str">
        <f>IFERROR(VLOOKUP(F31,得点テーブル!$B$6:$C$133,2,0),"")</f>
        <v/>
      </c>
      <c r="H31" s="172"/>
      <c r="I31" s="8"/>
      <c r="J31" s="410">
        <v>128</v>
      </c>
      <c r="K31" s="7">
        <f>IFERROR(VLOOKUP(J31,得点テーブル!$B$6:$D$133,3,0),"")</f>
        <v>5</v>
      </c>
      <c r="L31" s="287">
        <v>32</v>
      </c>
      <c r="M31" s="7">
        <v>30</v>
      </c>
      <c r="N31" s="177"/>
      <c r="O31" s="7"/>
      <c r="P31" s="409">
        <v>64</v>
      </c>
      <c r="Q31" s="7">
        <v>15</v>
      </c>
    </row>
    <row r="32" spans="1:18" customFormat="1">
      <c r="A32" s="499">
        <f t="shared" si="0"/>
        <v>27</v>
      </c>
      <c r="B32" s="537" t="str">
        <f t="shared" si="3"/>
        <v/>
      </c>
      <c r="C32" s="501" t="s">
        <v>335</v>
      </c>
      <c r="D32" s="505" t="s">
        <v>187</v>
      </c>
      <c r="E32" s="500">
        <f t="shared" si="2"/>
        <v>46</v>
      </c>
      <c r="F32" s="506">
        <v>16</v>
      </c>
      <c r="G32" s="504">
        <f>IFERROR(VLOOKUP(F32,得点テーブル!$B$6:$C$133,2,0),"")</f>
        <v>6</v>
      </c>
      <c r="H32" s="172">
        <v>8</v>
      </c>
      <c r="I32" s="8">
        <v>8</v>
      </c>
      <c r="J32" s="410">
        <v>128</v>
      </c>
      <c r="K32" s="7">
        <f>IFERROR(VLOOKUP(J32,得点テーブル!$B$6:$D$133,3,0),"")</f>
        <v>5</v>
      </c>
      <c r="L32" s="287">
        <v>64</v>
      </c>
      <c r="M32" s="7">
        <v>20</v>
      </c>
      <c r="N32" s="177"/>
      <c r="O32" s="7"/>
      <c r="P32" s="409">
        <v>128</v>
      </c>
      <c r="Q32" s="7">
        <v>7</v>
      </c>
      <c r="R32" s="1"/>
    </row>
    <row r="33" spans="1:18" customFormat="1">
      <c r="A33" s="499">
        <f t="shared" si="0"/>
        <v>27</v>
      </c>
      <c r="B33" s="537" t="str">
        <f t="shared" si="3"/>
        <v>T</v>
      </c>
      <c r="C33" s="508" t="s">
        <v>317</v>
      </c>
      <c r="D33" s="509" t="s">
        <v>187</v>
      </c>
      <c r="E33" s="500">
        <f t="shared" si="2"/>
        <v>46</v>
      </c>
      <c r="F33" s="506">
        <v>4</v>
      </c>
      <c r="G33" s="504">
        <f>IFERROR(VLOOKUP(F33,得点テーブル!$B$6:$C$133,2,0),"")</f>
        <v>12</v>
      </c>
      <c r="H33" s="172">
        <v>32</v>
      </c>
      <c r="I33" s="8">
        <v>4</v>
      </c>
      <c r="J33" s="410"/>
      <c r="K33" s="7" t="str">
        <f>IFERROR(VLOOKUP(J33,得点テーブル!$B$6:$D$133,3,0),"")</f>
        <v/>
      </c>
      <c r="L33" s="287">
        <v>32</v>
      </c>
      <c r="M33" s="7">
        <v>30</v>
      </c>
      <c r="N33" s="177"/>
      <c r="O33" s="7"/>
      <c r="P33" s="409"/>
      <c r="Q33" s="7"/>
    </row>
    <row r="34" spans="1:18" customFormat="1">
      <c r="A34" s="499">
        <f t="shared" si="0"/>
        <v>29</v>
      </c>
      <c r="B34" s="537" t="str">
        <f t="shared" si="3"/>
        <v/>
      </c>
      <c r="C34" s="501" t="s">
        <v>352</v>
      </c>
      <c r="D34" s="505" t="s">
        <v>199</v>
      </c>
      <c r="E34" s="500">
        <f t="shared" si="2"/>
        <v>45</v>
      </c>
      <c r="F34" s="506"/>
      <c r="G34" s="504" t="str">
        <f>IFERROR(VLOOKUP(F34,得点テーブル!$B$6:$C$133,2,0),"")</f>
        <v/>
      </c>
      <c r="H34" s="172"/>
      <c r="I34" s="8"/>
      <c r="J34" s="410">
        <v>32</v>
      </c>
      <c r="K34" s="7">
        <f>IFERROR(VLOOKUP(J34,得点テーブル!$B$6:$D$133,3,0),"")</f>
        <v>15</v>
      </c>
      <c r="L34" s="287"/>
      <c r="M34" s="7"/>
      <c r="N34" s="177"/>
      <c r="O34" s="7"/>
      <c r="P34" s="409">
        <v>16</v>
      </c>
      <c r="Q34" s="7">
        <v>30</v>
      </c>
    </row>
    <row r="35" spans="1:18" customFormat="1">
      <c r="A35" s="499">
        <f t="shared" si="0"/>
        <v>29</v>
      </c>
      <c r="B35" s="537" t="str">
        <f t="shared" si="3"/>
        <v>T</v>
      </c>
      <c r="C35" s="501" t="s">
        <v>345</v>
      </c>
      <c r="D35" s="502" t="s">
        <v>17</v>
      </c>
      <c r="E35" s="500">
        <f t="shared" si="2"/>
        <v>45</v>
      </c>
      <c r="F35" s="506"/>
      <c r="G35" s="504" t="str">
        <f>IFERROR(VLOOKUP(F35,得点テーブル!$B$6:$C$133,2,0),"")</f>
        <v/>
      </c>
      <c r="H35" s="172"/>
      <c r="I35" s="8"/>
      <c r="J35" s="410">
        <v>32</v>
      </c>
      <c r="K35" s="7">
        <f>IFERROR(VLOOKUP(J35,得点テーブル!$B$6:$D$133,3,0),"")</f>
        <v>15</v>
      </c>
      <c r="L35" s="287"/>
      <c r="M35" s="7"/>
      <c r="N35" s="177"/>
      <c r="O35" s="7"/>
      <c r="P35" s="409">
        <v>16</v>
      </c>
      <c r="Q35" s="7">
        <v>30</v>
      </c>
    </row>
    <row r="36" spans="1:18" customFormat="1">
      <c r="A36" s="499">
        <f t="shared" si="0"/>
        <v>29</v>
      </c>
      <c r="B36" s="537" t="str">
        <f t="shared" si="3"/>
        <v>T</v>
      </c>
      <c r="C36" s="501" t="s">
        <v>325</v>
      </c>
      <c r="D36" s="505" t="s">
        <v>268</v>
      </c>
      <c r="E36" s="500">
        <f t="shared" si="2"/>
        <v>45</v>
      </c>
      <c r="F36" s="506"/>
      <c r="G36" s="504" t="str">
        <f>IFERROR(VLOOKUP(F36,得点テーブル!$B$6:$C$133,2,0),"")</f>
        <v/>
      </c>
      <c r="H36" s="172"/>
      <c r="I36" s="8"/>
      <c r="J36" s="410"/>
      <c r="K36" s="7" t="str">
        <f>IFERROR(VLOOKUP(J36,得点テーブル!$B$6:$D$133,3,0),"")</f>
        <v/>
      </c>
      <c r="L36" s="287">
        <v>32</v>
      </c>
      <c r="M36" s="7">
        <v>30</v>
      </c>
      <c r="N36" s="177"/>
      <c r="O36" s="7"/>
      <c r="P36" s="409">
        <v>64</v>
      </c>
      <c r="Q36" s="7">
        <v>15</v>
      </c>
    </row>
    <row r="37" spans="1:18" customFormat="1">
      <c r="A37" s="499">
        <f t="shared" si="0"/>
        <v>32</v>
      </c>
      <c r="B37" s="537" t="str">
        <f t="shared" si="3"/>
        <v/>
      </c>
      <c r="C37" s="501" t="s">
        <v>315</v>
      </c>
      <c r="D37" s="505" t="s">
        <v>180</v>
      </c>
      <c r="E37" s="500">
        <f t="shared" si="2"/>
        <v>43</v>
      </c>
      <c r="F37" s="506"/>
      <c r="G37" s="504" t="str">
        <f>IFERROR(VLOOKUP(F37,得点テーブル!$B$6:$C$133,2,0),"")</f>
        <v/>
      </c>
      <c r="H37" s="172">
        <v>8</v>
      </c>
      <c r="I37" s="8">
        <v>8</v>
      </c>
      <c r="J37" s="411"/>
      <c r="K37" s="7" t="str">
        <f>IFERROR(VLOOKUP(J37,得点テーブル!$B$6:$D$133,3,0),"")</f>
        <v/>
      </c>
      <c r="L37" s="287">
        <v>64</v>
      </c>
      <c r="M37" s="7">
        <v>20</v>
      </c>
      <c r="N37" s="177"/>
      <c r="O37" s="7"/>
      <c r="P37" s="409">
        <v>64</v>
      </c>
      <c r="Q37" s="7">
        <v>15</v>
      </c>
      <c r="R37" s="1"/>
    </row>
    <row r="38" spans="1:18" customFormat="1">
      <c r="A38" s="499">
        <f t="shared" si="0"/>
        <v>33</v>
      </c>
      <c r="B38" s="537" t="str">
        <f t="shared" si="3"/>
        <v/>
      </c>
      <c r="C38" s="501" t="s">
        <v>462</v>
      </c>
      <c r="D38" s="502" t="s">
        <v>17</v>
      </c>
      <c r="E38" s="500">
        <f t="shared" si="2"/>
        <v>40</v>
      </c>
      <c r="F38" s="506"/>
      <c r="G38" s="504" t="str">
        <f>IFERROR(VLOOKUP(F38,得点テーブル!$B$6:$C$133,2,0),"")</f>
        <v/>
      </c>
      <c r="H38" s="172"/>
      <c r="I38" s="8"/>
      <c r="J38" s="410">
        <v>8</v>
      </c>
      <c r="K38" s="7">
        <f>IFERROR(VLOOKUP(J38,得点テーブル!$B$6:$D$133,3,0),"")</f>
        <v>40</v>
      </c>
      <c r="L38" s="287"/>
      <c r="M38" s="7"/>
      <c r="N38" s="177"/>
      <c r="O38" s="7"/>
      <c r="P38" s="409"/>
      <c r="Q38" s="7"/>
      <c r="R38" s="1"/>
    </row>
    <row r="39" spans="1:18" customFormat="1">
      <c r="A39" s="499">
        <f t="shared" si="0"/>
        <v>33</v>
      </c>
      <c r="B39" s="537" t="str">
        <f t="shared" si="3"/>
        <v>T</v>
      </c>
      <c r="C39" s="501" t="s">
        <v>936</v>
      </c>
      <c r="D39" s="505" t="s">
        <v>924</v>
      </c>
      <c r="E39" s="500">
        <f t="shared" si="2"/>
        <v>40</v>
      </c>
      <c r="F39" s="503"/>
      <c r="G39" s="504" t="str">
        <f>IFERROR(VLOOKUP(F39,得点テーブル!$B$6:$C$133,2,0),"")</f>
        <v/>
      </c>
      <c r="H39" s="172"/>
      <c r="I39" s="8"/>
      <c r="J39" s="410">
        <v>8</v>
      </c>
      <c r="K39" s="7">
        <f>IFERROR(VLOOKUP(J39,得点テーブル!$B$6:$D$133,3,0),"")</f>
        <v>40</v>
      </c>
      <c r="L39" s="287"/>
      <c r="M39" s="7"/>
      <c r="N39" s="177"/>
      <c r="O39" s="7"/>
      <c r="P39" s="409"/>
      <c r="Q39" s="7"/>
      <c r="R39" s="1"/>
    </row>
    <row r="40" spans="1:18" customFormat="1">
      <c r="A40" s="499">
        <f t="shared" si="0"/>
        <v>33</v>
      </c>
      <c r="B40" s="537" t="str">
        <f t="shared" si="3"/>
        <v>T</v>
      </c>
      <c r="C40" s="501" t="s">
        <v>356</v>
      </c>
      <c r="D40" s="505" t="s">
        <v>263</v>
      </c>
      <c r="E40" s="500">
        <f t="shared" si="2"/>
        <v>40</v>
      </c>
      <c r="F40" s="503"/>
      <c r="G40" s="504" t="str">
        <f>IFERROR(VLOOKUP(F40,得点テーブル!$B$6:$C$133,2,0),"")</f>
        <v/>
      </c>
      <c r="H40" s="172"/>
      <c r="I40" s="8"/>
      <c r="J40" s="411">
        <v>16</v>
      </c>
      <c r="K40" s="7">
        <f>IFERROR(VLOOKUP(J40,得点テーブル!$B$6:$D$133,3,0),"")</f>
        <v>25</v>
      </c>
      <c r="L40" s="287"/>
      <c r="M40" s="7"/>
      <c r="N40" s="177"/>
      <c r="O40" s="7"/>
      <c r="P40" s="409">
        <v>64</v>
      </c>
      <c r="Q40" s="7">
        <v>15</v>
      </c>
    </row>
    <row r="41" spans="1:18" customFormat="1">
      <c r="A41" s="499">
        <f t="shared" si="0"/>
        <v>33</v>
      </c>
      <c r="B41" s="537" t="str">
        <f t="shared" si="3"/>
        <v>T</v>
      </c>
      <c r="C41" s="501" t="s">
        <v>300</v>
      </c>
      <c r="D41" s="505" t="s">
        <v>221</v>
      </c>
      <c r="E41" s="500">
        <f t="shared" si="2"/>
        <v>40</v>
      </c>
      <c r="F41" s="506"/>
      <c r="G41" s="504" t="str">
        <f>IFERROR(VLOOKUP(F41,得点テーブル!$B$6:$C$133,2,0),"")</f>
        <v/>
      </c>
      <c r="H41" s="172"/>
      <c r="I41" s="8"/>
      <c r="J41" s="410">
        <v>128</v>
      </c>
      <c r="K41" s="7">
        <f>IFERROR(VLOOKUP(J41,得点テーブル!$B$6:$D$133,3,0),"")</f>
        <v>5</v>
      </c>
      <c r="L41" s="287">
        <v>64</v>
      </c>
      <c r="M41" s="7">
        <v>20</v>
      </c>
      <c r="N41" s="177"/>
      <c r="O41" s="7"/>
      <c r="P41" s="409">
        <v>64</v>
      </c>
      <c r="Q41" s="7">
        <v>15</v>
      </c>
    </row>
    <row r="42" spans="1:18" customFormat="1">
      <c r="A42" s="499">
        <f t="shared" si="0"/>
        <v>33</v>
      </c>
      <c r="B42" s="537" t="str">
        <f t="shared" si="3"/>
        <v>T</v>
      </c>
      <c r="C42" s="501" t="s">
        <v>306</v>
      </c>
      <c r="D42" s="502" t="s">
        <v>17</v>
      </c>
      <c r="E42" s="500">
        <f t="shared" si="2"/>
        <v>40</v>
      </c>
      <c r="F42" s="506"/>
      <c r="G42" s="504" t="str">
        <f>IFERROR(VLOOKUP(F42,得点テーブル!$B$6:$C$133,2,0),"")</f>
        <v/>
      </c>
      <c r="H42" s="172"/>
      <c r="I42" s="8"/>
      <c r="J42" s="411">
        <v>128</v>
      </c>
      <c r="K42" s="7">
        <f>IFERROR(VLOOKUP(J42,得点テーブル!$B$6:$D$133,3,0),"")</f>
        <v>5</v>
      </c>
      <c r="L42" s="287">
        <v>64</v>
      </c>
      <c r="M42" s="7">
        <v>20</v>
      </c>
      <c r="N42" s="177"/>
      <c r="O42" s="7"/>
      <c r="P42" s="409">
        <v>64</v>
      </c>
      <c r="Q42" s="7">
        <v>15</v>
      </c>
      <c r="R42" s="1"/>
    </row>
    <row r="43" spans="1:18" customFormat="1">
      <c r="A43" s="499">
        <f t="shared" si="0"/>
        <v>33</v>
      </c>
      <c r="B43" s="537" t="str">
        <f t="shared" si="3"/>
        <v>T</v>
      </c>
      <c r="C43" s="508" t="s">
        <v>312</v>
      </c>
      <c r="D43" s="509" t="s">
        <v>711</v>
      </c>
      <c r="E43" s="500">
        <f t="shared" si="2"/>
        <v>40</v>
      </c>
      <c r="F43" s="506"/>
      <c r="G43" s="504" t="str">
        <f>IFERROR(VLOOKUP(F43,得点テーブル!$B$6:$C$133,2,0),"")</f>
        <v/>
      </c>
      <c r="H43" s="172"/>
      <c r="I43" s="8"/>
      <c r="J43" s="410">
        <v>128</v>
      </c>
      <c r="K43" s="7">
        <f>IFERROR(VLOOKUP(J43,得点テーブル!$B$6:$D$133,3,0),"")</f>
        <v>5</v>
      </c>
      <c r="L43" s="287">
        <v>64</v>
      </c>
      <c r="M43" s="7">
        <v>20</v>
      </c>
      <c r="N43" s="177"/>
      <c r="O43" s="7"/>
      <c r="P43" s="409">
        <v>64</v>
      </c>
      <c r="Q43" s="7">
        <v>15</v>
      </c>
    </row>
    <row r="44" spans="1:18" customFormat="1">
      <c r="A44" s="499">
        <f t="shared" si="0"/>
        <v>33</v>
      </c>
      <c r="B44" s="537" t="str">
        <f t="shared" si="3"/>
        <v>T</v>
      </c>
      <c r="C44" s="501" t="s">
        <v>295</v>
      </c>
      <c r="D44" s="502" t="s">
        <v>4</v>
      </c>
      <c r="E44" s="500">
        <f t="shared" si="2"/>
        <v>40</v>
      </c>
      <c r="F44" s="506"/>
      <c r="G44" s="504" t="str">
        <f>IFERROR(VLOOKUP(F44,得点テーブル!$B$6:$C$133,2,0),"")</f>
        <v/>
      </c>
      <c r="H44" s="172"/>
      <c r="I44" s="8"/>
      <c r="J44" s="410"/>
      <c r="K44" s="7" t="str">
        <f>IFERROR(VLOOKUP(J44,得点テーブル!$B$6:$D$133,3,0),"")</f>
        <v/>
      </c>
      <c r="L44" s="287">
        <v>64</v>
      </c>
      <c r="M44" s="7">
        <v>20</v>
      </c>
      <c r="N44" s="177"/>
      <c r="O44" s="7"/>
      <c r="P44" s="409">
        <v>32</v>
      </c>
      <c r="Q44" s="7">
        <v>20</v>
      </c>
      <c r="R44" s="1"/>
    </row>
    <row r="45" spans="1:18" customFormat="1">
      <c r="A45" s="499">
        <f t="shared" si="0"/>
        <v>33</v>
      </c>
      <c r="B45" s="537" t="str">
        <f t="shared" si="3"/>
        <v>T</v>
      </c>
      <c r="C45" s="501" t="s">
        <v>297</v>
      </c>
      <c r="D45" s="502" t="s">
        <v>17</v>
      </c>
      <c r="E45" s="500">
        <f t="shared" si="2"/>
        <v>40</v>
      </c>
      <c r="F45" s="506"/>
      <c r="G45" s="504" t="str">
        <f>IFERROR(VLOOKUP(F45,得点テーブル!$B$6:$C$133,2,0),"")</f>
        <v/>
      </c>
      <c r="H45" s="172"/>
      <c r="I45" s="8"/>
      <c r="J45" s="410"/>
      <c r="K45" s="7" t="str">
        <f>IFERROR(VLOOKUP(J45,得点テーブル!$B$6:$D$133,3,0),"")</f>
        <v/>
      </c>
      <c r="L45" s="287">
        <v>16</v>
      </c>
      <c r="M45" s="7">
        <v>40</v>
      </c>
      <c r="N45" s="177"/>
      <c r="O45" s="7"/>
      <c r="P45" s="409"/>
      <c r="Q45" s="7"/>
    </row>
    <row r="46" spans="1:18" customFormat="1">
      <c r="A46" s="499">
        <f t="shared" si="0"/>
        <v>33</v>
      </c>
      <c r="B46" s="537" t="str">
        <f t="shared" si="3"/>
        <v>T</v>
      </c>
      <c r="C46" s="501" t="s">
        <v>348</v>
      </c>
      <c r="D46" s="505" t="s">
        <v>274</v>
      </c>
      <c r="E46" s="500">
        <f t="shared" si="2"/>
        <v>40</v>
      </c>
      <c r="F46" s="506"/>
      <c r="G46" s="504" t="str">
        <f>IFERROR(VLOOKUP(F46,得点テーブル!$B$6:$C$133,2,0),"")</f>
        <v/>
      </c>
      <c r="H46" s="172"/>
      <c r="I46" s="8"/>
      <c r="J46" s="411"/>
      <c r="K46" s="7" t="str">
        <f>IFERROR(VLOOKUP(J46,得点テーブル!$B$6:$D$133,3,0),"")</f>
        <v/>
      </c>
      <c r="L46" s="287">
        <v>64</v>
      </c>
      <c r="M46" s="7">
        <v>20</v>
      </c>
      <c r="N46" s="177"/>
      <c r="O46" s="7"/>
      <c r="P46" s="409">
        <v>32</v>
      </c>
      <c r="Q46" s="7">
        <v>20</v>
      </c>
    </row>
    <row r="47" spans="1:18" customFormat="1">
      <c r="A47" s="499">
        <f t="shared" si="0"/>
        <v>33</v>
      </c>
      <c r="B47" s="537" t="str">
        <f t="shared" si="3"/>
        <v>T</v>
      </c>
      <c r="C47" s="508" t="s">
        <v>319</v>
      </c>
      <c r="D47" s="509" t="s">
        <v>266</v>
      </c>
      <c r="E47" s="500">
        <f t="shared" si="2"/>
        <v>40</v>
      </c>
      <c r="F47" s="506"/>
      <c r="G47" s="504" t="str">
        <f>IFERROR(VLOOKUP(F47,得点テーブル!$B$6:$C$133,2,0),"")</f>
        <v/>
      </c>
      <c r="H47" s="172"/>
      <c r="I47" s="8"/>
      <c r="J47" s="410"/>
      <c r="K47" s="7" t="str">
        <f>IFERROR(VLOOKUP(J47,得点テーブル!$B$6:$D$133,3,0),"")</f>
        <v/>
      </c>
      <c r="L47" s="287">
        <v>16</v>
      </c>
      <c r="M47" s="7">
        <v>40</v>
      </c>
      <c r="N47" s="177"/>
      <c r="O47" s="7"/>
      <c r="P47" s="409"/>
      <c r="Q47" s="7"/>
    </row>
    <row r="48" spans="1:18" customFormat="1">
      <c r="A48" s="499">
        <f t="shared" si="0"/>
        <v>33</v>
      </c>
      <c r="B48" s="537" t="str">
        <f t="shared" si="3"/>
        <v>T</v>
      </c>
      <c r="C48" s="501" t="s">
        <v>320</v>
      </c>
      <c r="D48" s="505" t="s">
        <v>265</v>
      </c>
      <c r="E48" s="500">
        <f t="shared" si="2"/>
        <v>40</v>
      </c>
      <c r="F48" s="506"/>
      <c r="G48" s="504" t="str">
        <f>IFERROR(VLOOKUP(F48,得点テーブル!$B$6:$C$133,2,0),"")</f>
        <v/>
      </c>
      <c r="H48" s="172"/>
      <c r="I48" s="8"/>
      <c r="J48" s="410"/>
      <c r="K48" s="7" t="str">
        <f>IFERROR(VLOOKUP(J48,得点テーブル!$B$6:$D$133,3,0),"")</f>
        <v/>
      </c>
      <c r="L48" s="287">
        <v>16</v>
      </c>
      <c r="M48" s="7">
        <v>40</v>
      </c>
      <c r="N48" s="177"/>
      <c r="O48" s="7"/>
      <c r="P48" s="409"/>
      <c r="Q48" s="7"/>
    </row>
    <row r="49" spans="1:18" customFormat="1">
      <c r="A49" s="499">
        <f t="shared" si="0"/>
        <v>33</v>
      </c>
      <c r="B49" s="537" t="str">
        <f t="shared" si="3"/>
        <v>T</v>
      </c>
      <c r="C49" s="501" t="s">
        <v>291</v>
      </c>
      <c r="D49" s="505" t="s">
        <v>264</v>
      </c>
      <c r="E49" s="500">
        <f t="shared" si="2"/>
        <v>40</v>
      </c>
      <c r="F49" s="506"/>
      <c r="G49" s="504" t="str">
        <f>IFERROR(VLOOKUP(F49,得点テーブル!$B$6:$C$133,2,0),"")</f>
        <v/>
      </c>
      <c r="H49" s="172"/>
      <c r="I49" s="8"/>
      <c r="J49" s="410"/>
      <c r="K49" s="7" t="str">
        <f>IFERROR(VLOOKUP(J49,得点テーブル!$B$6:$D$133,3,0),"")</f>
        <v/>
      </c>
      <c r="L49" s="287">
        <v>16</v>
      </c>
      <c r="M49" s="7">
        <v>40</v>
      </c>
      <c r="N49" s="177"/>
      <c r="O49" s="7"/>
      <c r="P49" s="409"/>
      <c r="Q49" s="7"/>
    </row>
    <row r="50" spans="1:18" customFormat="1">
      <c r="A50" s="499">
        <f t="shared" si="0"/>
        <v>45</v>
      </c>
      <c r="B50" s="537" t="str">
        <f t="shared" si="3"/>
        <v/>
      </c>
      <c r="C50" s="501" t="s">
        <v>299</v>
      </c>
      <c r="D50" s="502" t="s">
        <v>203</v>
      </c>
      <c r="E50" s="500">
        <f t="shared" si="2"/>
        <v>37</v>
      </c>
      <c r="F50" s="506"/>
      <c r="G50" s="504" t="str">
        <f>IFERROR(VLOOKUP(F50,得点テーブル!$B$6:$C$133,2,0),"")</f>
        <v/>
      </c>
      <c r="H50" s="172"/>
      <c r="I50" s="8"/>
      <c r="J50" s="411"/>
      <c r="K50" s="7" t="str">
        <f>IFERROR(VLOOKUP(J50,得点テーブル!$B$6:$D$133,3,0),"")</f>
        <v/>
      </c>
      <c r="L50" s="287">
        <v>32</v>
      </c>
      <c r="M50" s="7">
        <v>30</v>
      </c>
      <c r="N50" s="177"/>
      <c r="O50" s="7"/>
      <c r="P50" s="409">
        <v>128</v>
      </c>
      <c r="Q50" s="7">
        <v>7</v>
      </c>
    </row>
    <row r="51" spans="1:18" customFormat="1">
      <c r="A51" s="499">
        <f t="shared" si="0"/>
        <v>46</v>
      </c>
      <c r="B51" s="537" t="str">
        <f t="shared" si="3"/>
        <v/>
      </c>
      <c r="C51" s="501" t="s">
        <v>281</v>
      </c>
      <c r="D51" s="505" t="s">
        <v>19</v>
      </c>
      <c r="E51" s="500">
        <f t="shared" si="2"/>
        <v>36</v>
      </c>
      <c r="F51" s="506"/>
      <c r="G51" s="504" t="str">
        <f>IFERROR(VLOOKUP(F51,得点テーブル!$B$6:$C$133,2,0),"")</f>
        <v/>
      </c>
      <c r="H51" s="172">
        <v>128</v>
      </c>
      <c r="I51" s="8">
        <v>1</v>
      </c>
      <c r="J51" s="410"/>
      <c r="K51" s="7" t="str">
        <f>IFERROR(VLOOKUP(J51,得点テーブル!$B$6:$D$133,3,0),"")</f>
        <v/>
      </c>
      <c r="L51" s="287">
        <v>64</v>
      </c>
      <c r="M51" s="7">
        <v>20</v>
      </c>
      <c r="N51" s="177"/>
      <c r="O51" s="7"/>
      <c r="P51" s="409">
        <v>64</v>
      </c>
      <c r="Q51" s="7">
        <v>15</v>
      </c>
    </row>
    <row r="52" spans="1:18" customFormat="1">
      <c r="A52" s="499">
        <f t="shared" si="0"/>
        <v>47</v>
      </c>
      <c r="B52" s="537" t="str">
        <f t="shared" si="3"/>
        <v/>
      </c>
      <c r="C52" s="501" t="s">
        <v>459</v>
      </c>
      <c r="D52" s="505" t="s">
        <v>19</v>
      </c>
      <c r="E52" s="500">
        <f t="shared" si="2"/>
        <v>35</v>
      </c>
      <c r="F52" s="506"/>
      <c r="G52" s="504" t="str">
        <f>IFERROR(VLOOKUP(F52,得点テーブル!$B$6:$C$133,2,0),"")</f>
        <v/>
      </c>
      <c r="H52" s="172"/>
      <c r="I52" s="8"/>
      <c r="J52" s="410">
        <v>128</v>
      </c>
      <c r="K52" s="7">
        <f>IFERROR(VLOOKUP(J52,得点テーブル!$B$6:$D$133,3,0),"")</f>
        <v>5</v>
      </c>
      <c r="L52" s="287">
        <v>32</v>
      </c>
      <c r="M52" s="7">
        <v>30</v>
      </c>
      <c r="N52" s="177"/>
      <c r="O52" s="7"/>
      <c r="P52" s="409"/>
      <c r="Q52" s="7"/>
    </row>
    <row r="53" spans="1:18" customFormat="1">
      <c r="A53" s="499">
        <f t="shared" si="0"/>
        <v>47</v>
      </c>
      <c r="B53" s="537" t="str">
        <f t="shared" si="3"/>
        <v>T</v>
      </c>
      <c r="C53" s="508" t="s">
        <v>316</v>
      </c>
      <c r="D53" s="509" t="s">
        <v>201</v>
      </c>
      <c r="E53" s="500">
        <f t="shared" si="2"/>
        <v>35</v>
      </c>
      <c r="F53" s="506"/>
      <c r="G53" s="504" t="str">
        <f>IFERROR(VLOOKUP(F53,得点テーブル!$B$6:$C$133,2,0),"")</f>
        <v/>
      </c>
      <c r="H53" s="172"/>
      <c r="I53" s="8"/>
      <c r="J53" s="410"/>
      <c r="K53" s="7" t="str">
        <f>IFERROR(VLOOKUP(J53,得点テーブル!$B$6:$D$133,3,0),"")</f>
        <v/>
      </c>
      <c r="L53" s="287">
        <v>64</v>
      </c>
      <c r="M53" s="7">
        <v>20</v>
      </c>
      <c r="N53" s="177"/>
      <c r="O53" s="7"/>
      <c r="P53" s="409">
        <v>64</v>
      </c>
      <c r="Q53" s="7">
        <v>15</v>
      </c>
    </row>
    <row r="54" spans="1:18" customFormat="1">
      <c r="A54" s="499">
        <f t="shared" si="0"/>
        <v>47</v>
      </c>
      <c r="B54" s="537" t="str">
        <f t="shared" si="3"/>
        <v>T</v>
      </c>
      <c r="C54" s="501" t="s">
        <v>354</v>
      </c>
      <c r="D54" s="505" t="s">
        <v>6</v>
      </c>
      <c r="E54" s="500">
        <f t="shared" si="2"/>
        <v>35</v>
      </c>
      <c r="F54" s="506"/>
      <c r="G54" s="504" t="str">
        <f>IFERROR(VLOOKUP(F54,得点テーブル!$B$6:$C$133,2,0),"")</f>
        <v/>
      </c>
      <c r="H54" s="172"/>
      <c r="I54" s="8"/>
      <c r="J54" s="410"/>
      <c r="K54" s="7" t="str">
        <f>IFERROR(VLOOKUP(J54,得点テーブル!$B$6:$D$133,3,0),"")</f>
        <v/>
      </c>
      <c r="L54" s="287">
        <v>64</v>
      </c>
      <c r="M54" s="7">
        <v>20</v>
      </c>
      <c r="N54" s="177"/>
      <c r="O54" s="7"/>
      <c r="P54" s="409">
        <v>64</v>
      </c>
      <c r="Q54" s="7">
        <v>15</v>
      </c>
      <c r="R54" s="1"/>
    </row>
    <row r="55" spans="1:18" customFormat="1">
      <c r="A55" s="499">
        <f t="shared" si="0"/>
        <v>47</v>
      </c>
      <c r="B55" s="537" t="str">
        <f t="shared" si="3"/>
        <v>T</v>
      </c>
      <c r="C55" s="501" t="s">
        <v>322</v>
      </c>
      <c r="D55" s="505" t="s">
        <v>222</v>
      </c>
      <c r="E55" s="500">
        <f t="shared" si="2"/>
        <v>35</v>
      </c>
      <c r="F55" s="506"/>
      <c r="G55" s="504" t="str">
        <f>IFERROR(VLOOKUP(F55,得点テーブル!$B$6:$C$133,2,0),"")</f>
        <v/>
      </c>
      <c r="H55" s="172"/>
      <c r="I55" s="8"/>
      <c r="J55" s="410"/>
      <c r="K55" s="7" t="str">
        <f>IFERROR(VLOOKUP(J55,得点テーブル!$B$6:$D$133,3,0),"")</f>
        <v/>
      </c>
      <c r="L55" s="287">
        <v>64</v>
      </c>
      <c r="M55" s="7">
        <v>20</v>
      </c>
      <c r="N55" s="177"/>
      <c r="O55" s="7"/>
      <c r="P55" s="409">
        <v>64</v>
      </c>
      <c r="Q55" s="7">
        <v>15</v>
      </c>
    </row>
    <row r="56" spans="1:18" customFormat="1">
      <c r="A56" s="499">
        <f t="shared" si="0"/>
        <v>47</v>
      </c>
      <c r="B56" s="537" t="str">
        <f t="shared" si="3"/>
        <v>T</v>
      </c>
      <c r="C56" s="501" t="s">
        <v>330</v>
      </c>
      <c r="D56" s="505" t="s">
        <v>272</v>
      </c>
      <c r="E56" s="500">
        <f t="shared" si="2"/>
        <v>35</v>
      </c>
      <c r="F56" s="506"/>
      <c r="G56" s="504" t="str">
        <f>IFERROR(VLOOKUP(F56,得点テーブル!$B$6:$C$133,2,0),"")</f>
        <v/>
      </c>
      <c r="H56" s="172"/>
      <c r="I56" s="8"/>
      <c r="J56" s="410"/>
      <c r="K56" s="7" t="str">
        <f>IFERROR(VLOOKUP(J56,得点テーブル!$B$6:$D$133,3,0),"")</f>
        <v/>
      </c>
      <c r="L56" s="287">
        <v>64</v>
      </c>
      <c r="M56" s="7">
        <v>20</v>
      </c>
      <c r="N56" s="177"/>
      <c r="O56" s="7"/>
      <c r="P56" s="409">
        <v>64</v>
      </c>
      <c r="Q56" s="7">
        <v>15</v>
      </c>
    </row>
    <row r="57" spans="1:18" customFormat="1">
      <c r="A57" s="499">
        <f t="shared" si="0"/>
        <v>52</v>
      </c>
      <c r="B57" s="537" t="str">
        <f t="shared" si="3"/>
        <v/>
      </c>
      <c r="C57" s="501" t="s">
        <v>339</v>
      </c>
      <c r="D57" s="505" t="s">
        <v>183</v>
      </c>
      <c r="E57" s="500">
        <f t="shared" si="2"/>
        <v>34</v>
      </c>
      <c r="F57" s="506">
        <v>128</v>
      </c>
      <c r="G57" s="504">
        <f>IFERROR(VLOOKUP(F57,得点テーブル!$B$6:$C$133,2,0),"")</f>
        <v>1</v>
      </c>
      <c r="H57" s="172">
        <v>128</v>
      </c>
      <c r="I57" s="8">
        <v>1</v>
      </c>
      <c r="J57" s="410">
        <v>128</v>
      </c>
      <c r="K57" s="7">
        <f>IFERROR(VLOOKUP(J57,得点テーブル!$B$6:$D$133,3,0),"")</f>
        <v>5</v>
      </c>
      <c r="L57" s="287">
        <v>64</v>
      </c>
      <c r="M57" s="7">
        <v>20</v>
      </c>
      <c r="N57" s="177"/>
      <c r="O57" s="7"/>
      <c r="P57" s="409">
        <v>128</v>
      </c>
      <c r="Q57" s="7">
        <v>7</v>
      </c>
    </row>
    <row r="58" spans="1:18" customFormat="1">
      <c r="A58" s="499">
        <f t="shared" si="0"/>
        <v>53</v>
      </c>
      <c r="B58" s="537" t="str">
        <f t="shared" si="3"/>
        <v/>
      </c>
      <c r="C58" s="501" t="s">
        <v>340</v>
      </c>
      <c r="D58" s="505" t="s">
        <v>234</v>
      </c>
      <c r="E58" s="500">
        <f t="shared" si="2"/>
        <v>32</v>
      </c>
      <c r="F58" s="506">
        <v>128</v>
      </c>
      <c r="G58" s="504">
        <f>IFERROR(VLOOKUP(F58,得点テーブル!$B$6:$C$133,2,0),"")</f>
        <v>1</v>
      </c>
      <c r="H58" s="172">
        <v>32</v>
      </c>
      <c r="I58" s="8">
        <v>4</v>
      </c>
      <c r="J58" s="410"/>
      <c r="K58" s="7" t="str">
        <f>IFERROR(VLOOKUP(J58,得点テーブル!$B$6:$D$133,3,0),"")</f>
        <v/>
      </c>
      <c r="L58" s="287">
        <v>64</v>
      </c>
      <c r="M58" s="7">
        <v>20</v>
      </c>
      <c r="N58" s="177"/>
      <c r="O58" s="7"/>
      <c r="P58" s="409">
        <v>128</v>
      </c>
      <c r="Q58" s="7">
        <v>7</v>
      </c>
    </row>
    <row r="59" spans="1:18" customFormat="1">
      <c r="A59" s="499">
        <f t="shared" si="0"/>
        <v>54</v>
      </c>
      <c r="B59" s="537" t="str">
        <f t="shared" si="3"/>
        <v/>
      </c>
      <c r="C59" s="501" t="s">
        <v>314</v>
      </c>
      <c r="D59" s="505" t="s">
        <v>234</v>
      </c>
      <c r="E59" s="500">
        <f t="shared" si="2"/>
        <v>31</v>
      </c>
      <c r="F59" s="506"/>
      <c r="G59" s="504" t="str">
        <f>IFERROR(VLOOKUP(F59,得点テーブル!$B$6:$C$133,2,0),"")</f>
        <v/>
      </c>
      <c r="H59" s="172">
        <v>32</v>
      </c>
      <c r="I59" s="8">
        <v>4</v>
      </c>
      <c r="J59" s="410"/>
      <c r="K59" s="7" t="str">
        <f>IFERROR(VLOOKUP(J59,得点テーブル!$B$6:$D$133,3,0),"")</f>
        <v/>
      </c>
      <c r="L59" s="287">
        <v>64</v>
      </c>
      <c r="M59" s="7">
        <v>20</v>
      </c>
      <c r="N59" s="177"/>
      <c r="O59" s="7"/>
      <c r="P59" s="409">
        <v>128</v>
      </c>
      <c r="Q59" s="7">
        <v>7</v>
      </c>
    </row>
    <row r="60" spans="1:18" customFormat="1">
      <c r="A60" s="499">
        <f t="shared" si="0"/>
        <v>54</v>
      </c>
      <c r="B60" s="537" t="str">
        <f t="shared" si="3"/>
        <v>T</v>
      </c>
      <c r="C60" s="508" t="s">
        <v>463</v>
      </c>
      <c r="D60" s="509" t="s">
        <v>721</v>
      </c>
      <c r="E60" s="500">
        <f t="shared" si="2"/>
        <v>31</v>
      </c>
      <c r="F60" s="506">
        <v>128</v>
      </c>
      <c r="G60" s="504">
        <f>IFERROR(VLOOKUP(F60,得点テーブル!$B$6:$C$133,2,0),"")</f>
        <v>1</v>
      </c>
      <c r="H60" s="172"/>
      <c r="I60" s="8"/>
      <c r="J60" s="410"/>
      <c r="K60" s="7" t="str">
        <f>IFERROR(VLOOKUP(J60,得点テーブル!$B$6:$D$133,3,0),"")</f>
        <v/>
      </c>
      <c r="L60" s="287">
        <v>32</v>
      </c>
      <c r="M60" s="7">
        <v>30</v>
      </c>
      <c r="N60" s="177"/>
      <c r="O60" s="7"/>
      <c r="P60" s="409"/>
      <c r="Q60" s="7"/>
    </row>
    <row r="61" spans="1:18" customFormat="1">
      <c r="A61" s="499">
        <f t="shared" si="0"/>
        <v>56</v>
      </c>
      <c r="B61" s="537" t="str">
        <f t="shared" si="3"/>
        <v/>
      </c>
      <c r="C61" s="508" t="s">
        <v>294</v>
      </c>
      <c r="D61" s="509" t="s">
        <v>221</v>
      </c>
      <c r="E61" s="500">
        <f t="shared" si="2"/>
        <v>30</v>
      </c>
      <c r="F61" s="506"/>
      <c r="G61" s="504" t="str">
        <f>IFERROR(VLOOKUP(F61,得点テーブル!$B$6:$C$133,2,0),"")</f>
        <v/>
      </c>
      <c r="H61" s="172"/>
      <c r="I61" s="8"/>
      <c r="J61" s="410">
        <v>32</v>
      </c>
      <c r="K61" s="7">
        <f>IFERROR(VLOOKUP(J61,得点テーブル!$B$6:$D$133,3,0),"")</f>
        <v>15</v>
      </c>
      <c r="L61" s="287"/>
      <c r="M61" s="7"/>
      <c r="N61" s="177"/>
      <c r="O61" s="7"/>
      <c r="P61" s="409">
        <v>64</v>
      </c>
      <c r="Q61" s="7">
        <v>15</v>
      </c>
      <c r="R61" s="1"/>
    </row>
    <row r="62" spans="1:18" customFormat="1">
      <c r="A62" s="499">
        <f t="shared" si="0"/>
        <v>56</v>
      </c>
      <c r="B62" s="537" t="str">
        <f t="shared" si="3"/>
        <v>T</v>
      </c>
      <c r="C62" s="501" t="s">
        <v>334</v>
      </c>
      <c r="D62" s="505" t="s">
        <v>199</v>
      </c>
      <c r="E62" s="500">
        <f t="shared" si="2"/>
        <v>30</v>
      </c>
      <c r="F62" s="506"/>
      <c r="G62" s="504" t="str">
        <f>IFERROR(VLOOKUP(F62,得点テーブル!$B$6:$C$133,2,0),"")</f>
        <v/>
      </c>
      <c r="H62" s="172"/>
      <c r="I62" s="8"/>
      <c r="J62" s="410">
        <v>32</v>
      </c>
      <c r="K62" s="7">
        <f>IFERROR(VLOOKUP(J62,得点テーブル!$B$6:$D$133,3,0),"")</f>
        <v>15</v>
      </c>
      <c r="L62" s="287"/>
      <c r="M62" s="7"/>
      <c r="N62" s="177"/>
      <c r="O62" s="7"/>
      <c r="P62" s="409">
        <v>64</v>
      </c>
      <c r="Q62" s="7">
        <v>15</v>
      </c>
    </row>
    <row r="63" spans="1:18" customFormat="1">
      <c r="A63" s="499">
        <f t="shared" si="0"/>
        <v>56</v>
      </c>
      <c r="B63" s="537" t="str">
        <f t="shared" si="3"/>
        <v>T</v>
      </c>
      <c r="C63" s="501" t="s">
        <v>309</v>
      </c>
      <c r="D63" s="505" t="s">
        <v>203</v>
      </c>
      <c r="E63" s="500">
        <f t="shared" si="2"/>
        <v>30</v>
      </c>
      <c r="F63" s="506"/>
      <c r="G63" s="504" t="str">
        <f>IFERROR(VLOOKUP(F63,得点テーブル!$B$6:$C$133,2,0),"")</f>
        <v/>
      </c>
      <c r="H63" s="172"/>
      <c r="I63" s="8"/>
      <c r="J63" s="410">
        <v>64</v>
      </c>
      <c r="K63" s="7">
        <f>IFERROR(VLOOKUP(J63,得点テーブル!$B$6:$D$133,3,0),"")</f>
        <v>10</v>
      </c>
      <c r="L63" s="287"/>
      <c r="M63" s="7"/>
      <c r="N63" s="177"/>
      <c r="O63" s="7"/>
      <c r="P63" s="409">
        <v>32</v>
      </c>
      <c r="Q63" s="7">
        <v>20</v>
      </c>
    </row>
    <row r="64" spans="1:18" customFormat="1">
      <c r="A64" s="499">
        <f t="shared" si="0"/>
        <v>56</v>
      </c>
      <c r="B64" s="537" t="str">
        <f t="shared" si="3"/>
        <v>T</v>
      </c>
      <c r="C64" s="501" t="s">
        <v>346</v>
      </c>
      <c r="D64" s="505" t="s">
        <v>199</v>
      </c>
      <c r="E64" s="500">
        <f t="shared" si="2"/>
        <v>30</v>
      </c>
      <c r="F64" s="506">
        <v>16</v>
      </c>
      <c r="G64" s="504">
        <f>IFERROR(VLOOKUP(F64,得点テーブル!$B$6:$C$133,2,0),"")</f>
        <v>6</v>
      </c>
      <c r="H64" s="172">
        <v>32</v>
      </c>
      <c r="I64" s="8">
        <v>4</v>
      </c>
      <c r="J64" s="411">
        <v>128</v>
      </c>
      <c r="K64" s="7">
        <f>IFERROR(VLOOKUP(J64,得点テーブル!$B$6:$D$133,3,0),"")</f>
        <v>5</v>
      </c>
      <c r="L64" s="287"/>
      <c r="M64" s="7"/>
      <c r="N64" s="177"/>
      <c r="O64" s="7"/>
      <c r="P64" s="409">
        <v>64</v>
      </c>
      <c r="Q64" s="7">
        <v>15</v>
      </c>
    </row>
    <row r="65" spans="1:18" customFormat="1">
      <c r="A65" s="499">
        <f t="shared" si="0"/>
        <v>56</v>
      </c>
      <c r="B65" s="537" t="str">
        <f t="shared" si="3"/>
        <v>T</v>
      </c>
      <c r="C65" s="508" t="s">
        <v>464</v>
      </c>
      <c r="D65" s="505" t="s">
        <v>185</v>
      </c>
      <c r="E65" s="500">
        <f t="shared" si="2"/>
        <v>30</v>
      </c>
      <c r="F65" s="506"/>
      <c r="G65" s="504" t="str">
        <f>IFERROR(VLOOKUP(F65,得点テーブル!$B$6:$C$133,2,0),"")</f>
        <v/>
      </c>
      <c r="H65" s="172"/>
      <c r="I65" s="8"/>
      <c r="J65" s="410"/>
      <c r="K65" s="7" t="str">
        <f>IFERROR(VLOOKUP(J65,得点テーブル!$B$6:$D$133,3,0),"")</f>
        <v/>
      </c>
      <c r="L65" s="287">
        <v>32</v>
      </c>
      <c r="M65" s="7">
        <v>30</v>
      </c>
      <c r="N65" s="177"/>
      <c r="O65" s="7"/>
      <c r="P65" s="409"/>
      <c r="Q65" s="7"/>
    </row>
    <row r="66" spans="1:18" customFormat="1">
      <c r="A66" s="499">
        <f t="shared" si="0"/>
        <v>56</v>
      </c>
      <c r="B66" s="537" t="str">
        <f t="shared" si="3"/>
        <v>T</v>
      </c>
      <c r="C66" s="501" t="s">
        <v>465</v>
      </c>
      <c r="D66" s="505" t="s">
        <v>267</v>
      </c>
      <c r="E66" s="500">
        <f t="shared" si="2"/>
        <v>30</v>
      </c>
      <c r="F66" s="503"/>
      <c r="G66" s="504" t="str">
        <f>IFERROR(VLOOKUP(F66,得点テーブル!$B$6:$C$133,2,0),"")</f>
        <v/>
      </c>
      <c r="H66" s="172"/>
      <c r="I66" s="8"/>
      <c r="J66" s="410"/>
      <c r="K66" s="7" t="str">
        <f>IFERROR(VLOOKUP(J66,得点テーブル!$B$6:$D$133,3,0),"")</f>
        <v/>
      </c>
      <c r="L66" s="287">
        <v>32</v>
      </c>
      <c r="M66" s="7">
        <v>30</v>
      </c>
      <c r="N66" s="177"/>
      <c r="O66" s="7"/>
      <c r="P66" s="409"/>
      <c r="Q66" s="7"/>
      <c r="R66" s="1"/>
    </row>
    <row r="67" spans="1:18" customFormat="1">
      <c r="A67" s="499">
        <f t="shared" si="0"/>
        <v>62</v>
      </c>
      <c r="B67" s="537" t="str">
        <f t="shared" si="3"/>
        <v/>
      </c>
      <c r="C67" s="508" t="s">
        <v>362</v>
      </c>
      <c r="D67" s="509" t="s">
        <v>222</v>
      </c>
      <c r="E67" s="500">
        <f t="shared" si="2"/>
        <v>29</v>
      </c>
      <c r="F67" s="506">
        <v>128</v>
      </c>
      <c r="G67" s="504">
        <f>IFERROR(VLOOKUP(F67,得点テーブル!$B$6:$C$133,2,0),"")</f>
        <v>1</v>
      </c>
      <c r="H67" s="172">
        <v>128</v>
      </c>
      <c r="I67" s="8">
        <v>1</v>
      </c>
      <c r="J67" s="410"/>
      <c r="K67" s="7" t="str">
        <f>IFERROR(VLOOKUP(J67,得点テーブル!$B$6:$D$133,3,0),"")</f>
        <v/>
      </c>
      <c r="L67" s="287">
        <v>64</v>
      </c>
      <c r="M67" s="7">
        <v>20</v>
      </c>
      <c r="N67" s="177"/>
      <c r="O67" s="7"/>
      <c r="P67" s="409">
        <v>128</v>
      </c>
      <c r="Q67" s="7">
        <v>7</v>
      </c>
    </row>
    <row r="68" spans="1:18" customFormat="1">
      <c r="A68" s="499">
        <f t="shared" si="0"/>
        <v>63</v>
      </c>
      <c r="B68" s="537" t="str">
        <f t="shared" si="3"/>
        <v/>
      </c>
      <c r="C68" s="501" t="s">
        <v>483</v>
      </c>
      <c r="D68" s="505" t="s">
        <v>220</v>
      </c>
      <c r="E68" s="500">
        <f t="shared" si="2"/>
        <v>28</v>
      </c>
      <c r="F68" s="503">
        <v>16</v>
      </c>
      <c r="G68" s="504">
        <f>IFERROR(VLOOKUP(F68,得点テーブル!$B$6:$C$133,2,0),"")</f>
        <v>6</v>
      </c>
      <c r="H68" s="172"/>
      <c r="I68" s="8"/>
      <c r="J68" s="411">
        <v>32</v>
      </c>
      <c r="K68" s="7">
        <f>IFERROR(VLOOKUP(J68,得点テーブル!$B$6:$D$133,3,0),"")</f>
        <v>15</v>
      </c>
      <c r="L68" s="287"/>
      <c r="M68" s="7"/>
      <c r="N68" s="177"/>
      <c r="O68" s="7"/>
      <c r="P68" s="409">
        <v>128</v>
      </c>
      <c r="Q68" s="7">
        <v>7</v>
      </c>
    </row>
    <row r="69" spans="1:18" customFormat="1">
      <c r="A69" s="499">
        <f t="shared" si="0"/>
        <v>64</v>
      </c>
      <c r="B69" s="537" t="str">
        <f t="shared" si="3"/>
        <v/>
      </c>
      <c r="C69" s="501" t="s">
        <v>323</v>
      </c>
      <c r="D69" s="505" t="s">
        <v>271</v>
      </c>
      <c r="E69" s="500">
        <f t="shared" si="2"/>
        <v>27</v>
      </c>
      <c r="F69" s="506"/>
      <c r="G69" s="504" t="str">
        <f>IFERROR(VLOOKUP(F69,得点テーブル!$B$6:$C$133,2,0),"")</f>
        <v/>
      </c>
      <c r="H69" s="172"/>
      <c r="I69" s="8"/>
      <c r="J69" s="411"/>
      <c r="K69" s="7" t="str">
        <f>IFERROR(VLOOKUP(J69,得点テーブル!$B$6:$D$133,3,0),"")</f>
        <v/>
      </c>
      <c r="L69" s="287">
        <v>64</v>
      </c>
      <c r="M69" s="7">
        <v>20</v>
      </c>
      <c r="N69" s="177"/>
      <c r="O69" s="7"/>
      <c r="P69" s="409">
        <v>128</v>
      </c>
      <c r="Q69" s="7">
        <v>7</v>
      </c>
    </row>
    <row r="70" spans="1:18" customFormat="1">
      <c r="A70" s="499">
        <f t="shared" ref="A70:A133" si="4">RANK(E70,$E$6:$E$223,0)</f>
        <v>65</v>
      </c>
      <c r="B70" s="537" t="str">
        <f t="shared" si="3"/>
        <v/>
      </c>
      <c r="C70" s="501" t="s">
        <v>480</v>
      </c>
      <c r="D70" s="502" t="s">
        <v>251</v>
      </c>
      <c r="E70" s="500">
        <f t="shared" ref="E70:E133" si="5">SUM(G70,I70,K70,M70,O70,Q70)</f>
        <v>26</v>
      </c>
      <c r="F70" s="506">
        <v>2</v>
      </c>
      <c r="G70" s="504">
        <f>IFERROR(VLOOKUP(F70,得点テーブル!$B$6:$C$133,2,0),"")</f>
        <v>18</v>
      </c>
      <c r="H70" s="172">
        <v>8</v>
      </c>
      <c r="I70" s="8">
        <v>8</v>
      </c>
      <c r="J70" s="411"/>
      <c r="K70" s="7" t="str">
        <f>IFERROR(VLOOKUP(J70,得点テーブル!$B$6:$D$133,3,0),"")</f>
        <v/>
      </c>
      <c r="L70" s="287"/>
      <c r="M70" s="7"/>
      <c r="N70" s="177"/>
      <c r="O70" s="7"/>
      <c r="P70" s="409"/>
      <c r="Q70" s="7"/>
    </row>
    <row r="71" spans="1:18" customFormat="1">
      <c r="A71" s="499">
        <f t="shared" si="4"/>
        <v>65</v>
      </c>
      <c r="B71" s="537" t="str">
        <f t="shared" si="3"/>
        <v>T</v>
      </c>
      <c r="C71" s="501" t="s">
        <v>367</v>
      </c>
      <c r="D71" s="505" t="s">
        <v>188</v>
      </c>
      <c r="E71" s="500">
        <f t="shared" si="5"/>
        <v>26</v>
      </c>
      <c r="F71" s="506">
        <v>16</v>
      </c>
      <c r="G71" s="504">
        <f>IFERROR(VLOOKUP(F71,得点テーブル!$B$6:$C$133,2,0),"")</f>
        <v>6</v>
      </c>
      <c r="H71" s="172"/>
      <c r="I71" s="8"/>
      <c r="J71" s="411"/>
      <c r="K71" s="7" t="str">
        <f>IFERROR(VLOOKUP(J71,得点テーブル!$B$6:$D$133,3,0),"")</f>
        <v/>
      </c>
      <c r="L71" s="287">
        <v>64</v>
      </c>
      <c r="M71" s="7">
        <v>20</v>
      </c>
      <c r="N71" s="177"/>
      <c r="O71" s="7"/>
      <c r="P71" s="409"/>
      <c r="Q71" s="7"/>
    </row>
    <row r="72" spans="1:18" customFormat="1">
      <c r="A72" s="499">
        <f t="shared" si="4"/>
        <v>65</v>
      </c>
      <c r="B72" s="537" t="str">
        <f t="shared" si="3"/>
        <v>T</v>
      </c>
      <c r="C72" s="501" t="s">
        <v>468</v>
      </c>
      <c r="D72" s="505" t="s">
        <v>184</v>
      </c>
      <c r="E72" s="500">
        <f t="shared" si="5"/>
        <v>26</v>
      </c>
      <c r="F72" s="506">
        <v>32</v>
      </c>
      <c r="G72" s="504">
        <f>IFERROR(VLOOKUP(F72,得点テーブル!$B$6:$C$133,2,0),"")</f>
        <v>4</v>
      </c>
      <c r="H72" s="172">
        <v>64</v>
      </c>
      <c r="I72" s="8">
        <v>2</v>
      </c>
      <c r="J72" s="411"/>
      <c r="K72" s="7" t="str">
        <f>IFERROR(VLOOKUP(J72,得点テーブル!$B$6:$D$133,3,0),"")</f>
        <v/>
      </c>
      <c r="L72" s="287">
        <v>64</v>
      </c>
      <c r="M72" s="7">
        <v>20</v>
      </c>
      <c r="N72" s="177"/>
      <c r="O72" s="7"/>
      <c r="P72" s="409"/>
      <c r="Q72" s="7"/>
    </row>
    <row r="73" spans="1:18" customFormat="1">
      <c r="A73" s="499">
        <f t="shared" si="4"/>
        <v>68</v>
      </c>
      <c r="B73" s="537" t="str">
        <f t="shared" si="3"/>
        <v/>
      </c>
      <c r="C73" s="501" t="s">
        <v>357</v>
      </c>
      <c r="D73" s="502" t="s">
        <v>17</v>
      </c>
      <c r="E73" s="500">
        <f t="shared" si="5"/>
        <v>25</v>
      </c>
      <c r="F73" s="506"/>
      <c r="G73" s="504" t="str">
        <f>IFERROR(VLOOKUP(F73,得点テーブル!$B$6:$C$133,2,0),"")</f>
        <v/>
      </c>
      <c r="H73" s="172"/>
      <c r="I73" s="8"/>
      <c r="J73" s="410">
        <v>128</v>
      </c>
      <c r="K73" s="7">
        <f>IFERROR(VLOOKUP(J73,得点テーブル!$B$6:$D$133,3,0),"")</f>
        <v>5</v>
      </c>
      <c r="L73" s="287"/>
      <c r="M73" s="7"/>
      <c r="N73" s="177"/>
      <c r="O73" s="7"/>
      <c r="P73" s="409">
        <v>32</v>
      </c>
      <c r="Q73" s="7">
        <v>20</v>
      </c>
      <c r="R73" s="1"/>
    </row>
    <row r="74" spans="1:18" customFormat="1">
      <c r="A74" s="499">
        <f t="shared" si="4"/>
        <v>68</v>
      </c>
      <c r="B74" s="537" t="str">
        <f t="shared" ref="B74:B137" si="6">IF(E74=E73,"T","")</f>
        <v>T</v>
      </c>
      <c r="C74" s="501" t="s">
        <v>289</v>
      </c>
      <c r="D74" s="505" t="s">
        <v>203</v>
      </c>
      <c r="E74" s="500">
        <f t="shared" si="5"/>
        <v>25</v>
      </c>
      <c r="F74" s="506"/>
      <c r="G74" s="504" t="str">
        <f>IFERROR(VLOOKUP(F74,得点テーブル!$B$6:$C$133,2,0),"")</f>
        <v/>
      </c>
      <c r="H74" s="172"/>
      <c r="I74" s="8"/>
      <c r="J74" s="410">
        <v>128</v>
      </c>
      <c r="K74" s="7">
        <f>IFERROR(VLOOKUP(J74,得点テーブル!$B$6:$D$133,3,0),"")</f>
        <v>5</v>
      </c>
      <c r="L74" s="287"/>
      <c r="M74" s="7"/>
      <c r="N74" s="177"/>
      <c r="O74" s="7"/>
      <c r="P74" s="409">
        <v>32</v>
      </c>
      <c r="Q74" s="7">
        <v>20</v>
      </c>
      <c r="R74" s="1"/>
    </row>
    <row r="75" spans="1:18" customFormat="1">
      <c r="A75" s="499">
        <f t="shared" si="4"/>
        <v>68</v>
      </c>
      <c r="B75" s="537" t="str">
        <f t="shared" si="6"/>
        <v>T</v>
      </c>
      <c r="C75" s="501" t="s">
        <v>471</v>
      </c>
      <c r="D75" s="505" t="s">
        <v>263</v>
      </c>
      <c r="E75" s="500">
        <f t="shared" si="5"/>
        <v>25</v>
      </c>
      <c r="F75" s="503"/>
      <c r="G75" s="504" t="str">
        <f>IFERROR(VLOOKUP(F75,得点テーブル!$B$6:$C$133,2,0),"")</f>
        <v/>
      </c>
      <c r="H75" s="172"/>
      <c r="I75" s="8"/>
      <c r="J75" s="411">
        <v>128</v>
      </c>
      <c r="K75" s="7">
        <f>IFERROR(VLOOKUP(J75,得点テーブル!$B$6:$D$133,3,0),"")</f>
        <v>5</v>
      </c>
      <c r="L75" s="287">
        <v>64</v>
      </c>
      <c r="M75" s="7">
        <v>20</v>
      </c>
      <c r="N75" s="177"/>
      <c r="O75" s="7"/>
      <c r="P75" s="409"/>
      <c r="Q75" s="7"/>
      <c r="R75" s="1"/>
    </row>
    <row r="76" spans="1:18" customFormat="1">
      <c r="A76" s="499">
        <f t="shared" si="4"/>
        <v>68</v>
      </c>
      <c r="B76" s="537" t="str">
        <f t="shared" si="6"/>
        <v>T</v>
      </c>
      <c r="C76" s="501" t="s">
        <v>467</v>
      </c>
      <c r="D76" s="505" t="s">
        <v>183</v>
      </c>
      <c r="E76" s="500">
        <f t="shared" si="5"/>
        <v>25</v>
      </c>
      <c r="F76" s="506"/>
      <c r="G76" s="504" t="str">
        <f>IFERROR(VLOOKUP(F76,得点テーブル!$B$6:$C$133,2,0),"")</f>
        <v/>
      </c>
      <c r="H76" s="172">
        <v>1</v>
      </c>
      <c r="I76" s="8">
        <v>25</v>
      </c>
      <c r="J76" s="410"/>
      <c r="K76" s="7" t="str">
        <f>IFERROR(VLOOKUP(J76,得点テーブル!$B$6:$D$133,3,0),"")</f>
        <v/>
      </c>
      <c r="L76" s="287"/>
      <c r="M76" s="7"/>
      <c r="N76" s="177"/>
      <c r="O76" s="7"/>
      <c r="P76" s="409"/>
      <c r="Q76" s="7"/>
    </row>
    <row r="77" spans="1:18" customFormat="1">
      <c r="A77" s="499">
        <f t="shared" si="4"/>
        <v>72</v>
      </c>
      <c r="B77" s="537" t="str">
        <f t="shared" si="6"/>
        <v/>
      </c>
      <c r="C77" s="508" t="s">
        <v>304</v>
      </c>
      <c r="D77" s="509" t="s">
        <v>232</v>
      </c>
      <c r="E77" s="500">
        <f t="shared" si="5"/>
        <v>24</v>
      </c>
      <c r="F77" s="506"/>
      <c r="G77" s="504" t="str">
        <f>IFERROR(VLOOKUP(F77,得点テーブル!$B$6:$C$133,2,0),"")</f>
        <v/>
      </c>
      <c r="H77" s="172">
        <v>32</v>
      </c>
      <c r="I77" s="8">
        <v>4</v>
      </c>
      <c r="J77" s="410"/>
      <c r="K77" s="7" t="str">
        <f>IFERROR(VLOOKUP(J77,得点テーブル!$B$6:$D$133,3,0),"")</f>
        <v/>
      </c>
      <c r="L77" s="287">
        <v>64</v>
      </c>
      <c r="M77" s="7">
        <v>20</v>
      </c>
      <c r="N77" s="177"/>
      <c r="O77" s="7"/>
      <c r="P77" s="409"/>
      <c r="Q77" s="7"/>
    </row>
    <row r="78" spans="1:18" customFormat="1">
      <c r="A78" s="499">
        <f t="shared" si="4"/>
        <v>73</v>
      </c>
      <c r="B78" s="537" t="str">
        <f t="shared" si="6"/>
        <v/>
      </c>
      <c r="C78" s="501" t="s">
        <v>469</v>
      </c>
      <c r="D78" s="505" t="s">
        <v>183</v>
      </c>
      <c r="E78" s="500">
        <f t="shared" si="5"/>
        <v>23</v>
      </c>
      <c r="F78" s="506">
        <v>128</v>
      </c>
      <c r="G78" s="504">
        <f>IFERROR(VLOOKUP(F78,得点テーブル!$B$6:$C$133,2,0),"")</f>
        <v>1</v>
      </c>
      <c r="H78" s="172">
        <v>64</v>
      </c>
      <c r="I78" s="8">
        <v>2</v>
      </c>
      <c r="J78" s="410"/>
      <c r="K78" s="7" t="str">
        <f>IFERROR(VLOOKUP(J78,得点テーブル!$B$6:$D$133,3,0),"")</f>
        <v/>
      </c>
      <c r="L78" s="287">
        <v>64</v>
      </c>
      <c r="M78" s="7">
        <v>20</v>
      </c>
      <c r="N78" s="177"/>
      <c r="O78" s="7"/>
      <c r="P78" s="409"/>
      <c r="Q78" s="7"/>
    </row>
    <row r="79" spans="1:18" customFormat="1">
      <c r="A79" s="499">
        <f t="shared" si="4"/>
        <v>73</v>
      </c>
      <c r="B79" s="537" t="str">
        <f t="shared" si="6"/>
        <v>T</v>
      </c>
      <c r="C79" s="501" t="s">
        <v>318</v>
      </c>
      <c r="D79" s="502" t="s">
        <v>194</v>
      </c>
      <c r="E79" s="500">
        <f>SUM(G79,I79,K79,M79,O79,Q79)</f>
        <v>23</v>
      </c>
      <c r="F79" s="506">
        <v>32</v>
      </c>
      <c r="G79" s="504">
        <f>IFERROR(VLOOKUP(F79,得点テーブル!$B$6:$C$133,2,0),"")</f>
        <v>4</v>
      </c>
      <c r="H79" s="172">
        <v>64</v>
      </c>
      <c r="I79" s="8">
        <v>2</v>
      </c>
      <c r="J79" s="410">
        <v>64</v>
      </c>
      <c r="K79" s="7">
        <f>IFERROR(VLOOKUP(J79,得点テーブル!$B$6:$D$133,3,0),"")</f>
        <v>10</v>
      </c>
      <c r="L79" s="287"/>
      <c r="M79" s="7"/>
      <c r="N79" s="177"/>
      <c r="O79" s="7"/>
      <c r="P79" s="409">
        <v>128</v>
      </c>
      <c r="Q79" s="7">
        <v>7</v>
      </c>
    </row>
    <row r="80" spans="1:18" customFormat="1">
      <c r="A80" s="499">
        <f t="shared" si="4"/>
        <v>75</v>
      </c>
      <c r="B80" s="537" t="str">
        <f t="shared" si="6"/>
        <v/>
      </c>
      <c r="C80" s="501" t="s">
        <v>341</v>
      </c>
      <c r="D80" s="505" t="s">
        <v>234</v>
      </c>
      <c r="E80" s="500">
        <f t="shared" si="5"/>
        <v>22</v>
      </c>
      <c r="F80" s="506">
        <v>128</v>
      </c>
      <c r="G80" s="504">
        <f>IFERROR(VLOOKUP(F80,得点テーブル!$B$6:$C$133,2,0),"")</f>
        <v>1</v>
      </c>
      <c r="H80" s="172">
        <v>128</v>
      </c>
      <c r="I80" s="8">
        <v>1</v>
      </c>
      <c r="J80" s="411"/>
      <c r="K80" s="7" t="str">
        <f>IFERROR(VLOOKUP(J80,得点テーブル!$B$6:$D$133,3,0),"")</f>
        <v/>
      </c>
      <c r="L80" s="287">
        <v>64</v>
      </c>
      <c r="M80" s="7">
        <v>20</v>
      </c>
      <c r="N80" s="177"/>
      <c r="O80" s="7"/>
      <c r="P80" s="409"/>
      <c r="Q80" s="7"/>
    </row>
    <row r="81" spans="1:18" customFormat="1">
      <c r="A81" s="499">
        <f t="shared" si="4"/>
        <v>75</v>
      </c>
      <c r="B81" s="537" t="str">
        <f t="shared" si="6"/>
        <v>T</v>
      </c>
      <c r="C81" s="501" t="s">
        <v>326</v>
      </c>
      <c r="D81" s="505" t="s">
        <v>234</v>
      </c>
      <c r="E81" s="500">
        <f t="shared" si="5"/>
        <v>22</v>
      </c>
      <c r="F81" s="506">
        <v>128</v>
      </c>
      <c r="G81" s="504">
        <f>IFERROR(VLOOKUP(F81,得点テーブル!$B$6:$C$133,2,0),"")</f>
        <v>1</v>
      </c>
      <c r="H81" s="172">
        <v>128</v>
      </c>
      <c r="I81" s="8">
        <v>1</v>
      </c>
      <c r="J81" s="411"/>
      <c r="K81" s="7" t="str">
        <f>IFERROR(VLOOKUP(J81,得点テーブル!$B$6:$D$133,3,0),"")</f>
        <v/>
      </c>
      <c r="L81" s="287">
        <v>64</v>
      </c>
      <c r="M81" s="7">
        <v>20</v>
      </c>
      <c r="N81" s="177"/>
      <c r="O81" s="7"/>
      <c r="P81" s="409"/>
      <c r="Q81" s="7"/>
    </row>
    <row r="82" spans="1:18" customFormat="1">
      <c r="A82" s="499">
        <f t="shared" si="4"/>
        <v>75</v>
      </c>
      <c r="B82" s="537" t="str">
        <f t="shared" si="6"/>
        <v>T</v>
      </c>
      <c r="C82" s="501" t="s">
        <v>342</v>
      </c>
      <c r="D82" s="505" t="s">
        <v>234</v>
      </c>
      <c r="E82" s="500">
        <f t="shared" si="5"/>
        <v>22</v>
      </c>
      <c r="F82" s="506">
        <v>128</v>
      </c>
      <c r="G82" s="504">
        <f>IFERROR(VLOOKUP(F82,得点テーブル!$B$6:$C$133,2,0),"")</f>
        <v>1</v>
      </c>
      <c r="H82" s="172">
        <v>128</v>
      </c>
      <c r="I82" s="8">
        <v>1</v>
      </c>
      <c r="J82" s="411"/>
      <c r="K82" s="7" t="str">
        <f>IFERROR(VLOOKUP(J82,得点テーブル!$B$6:$D$133,3,0),"")</f>
        <v/>
      </c>
      <c r="L82" s="287">
        <v>64</v>
      </c>
      <c r="M82" s="7">
        <v>20</v>
      </c>
      <c r="N82" s="177"/>
      <c r="O82" s="7"/>
      <c r="P82" s="409"/>
      <c r="Q82" s="7"/>
    </row>
    <row r="83" spans="1:18" customFormat="1">
      <c r="A83" s="499">
        <f t="shared" si="4"/>
        <v>75</v>
      </c>
      <c r="B83" s="537" t="str">
        <f t="shared" si="6"/>
        <v>T</v>
      </c>
      <c r="C83" s="501" t="s">
        <v>327</v>
      </c>
      <c r="D83" s="505" t="s">
        <v>234</v>
      </c>
      <c r="E83" s="500">
        <f t="shared" si="5"/>
        <v>22</v>
      </c>
      <c r="F83" s="503">
        <v>128</v>
      </c>
      <c r="G83" s="504">
        <f>IFERROR(VLOOKUP(F83,得点テーブル!$B$6:$C$133,2,0),"")</f>
        <v>1</v>
      </c>
      <c r="H83" s="172">
        <v>128</v>
      </c>
      <c r="I83" s="8">
        <v>1</v>
      </c>
      <c r="J83" s="411"/>
      <c r="K83" s="7" t="str">
        <f>IFERROR(VLOOKUP(J83,得点テーブル!$B$6:$D$133,3,0),"")</f>
        <v/>
      </c>
      <c r="L83" s="287">
        <v>64</v>
      </c>
      <c r="M83" s="7">
        <v>20</v>
      </c>
      <c r="N83" s="177"/>
      <c r="O83" s="7"/>
      <c r="P83" s="409"/>
      <c r="Q83" s="7"/>
    </row>
    <row r="84" spans="1:18" customFormat="1">
      <c r="A84" s="499">
        <f t="shared" si="4"/>
        <v>79</v>
      </c>
      <c r="B84" s="537" t="str">
        <f t="shared" si="6"/>
        <v/>
      </c>
      <c r="C84" s="501" t="s">
        <v>365</v>
      </c>
      <c r="D84" s="502" t="s">
        <v>179</v>
      </c>
      <c r="E84" s="500">
        <f t="shared" si="5"/>
        <v>21</v>
      </c>
      <c r="F84" s="506">
        <v>128</v>
      </c>
      <c r="G84" s="504">
        <f>IFERROR(VLOOKUP(F84,得点テーブル!$B$6:$C$133,2,0),"")</f>
        <v>1</v>
      </c>
      <c r="H84" s="172"/>
      <c r="I84" s="8"/>
      <c r="J84" s="410">
        <v>128</v>
      </c>
      <c r="K84" s="7">
        <f>IFERROR(VLOOKUP(J84,得点テーブル!$B$6:$D$133,3,0),"")</f>
        <v>5</v>
      </c>
      <c r="L84" s="287"/>
      <c r="M84" s="7"/>
      <c r="N84" s="177"/>
      <c r="O84" s="7"/>
      <c r="P84" s="409">
        <v>64</v>
      </c>
      <c r="Q84" s="7">
        <v>15</v>
      </c>
    </row>
    <row r="85" spans="1:18" customFormat="1">
      <c r="A85" s="499">
        <f t="shared" si="4"/>
        <v>79</v>
      </c>
      <c r="B85" s="537" t="str">
        <f t="shared" si="6"/>
        <v>T</v>
      </c>
      <c r="C85" s="501" t="s">
        <v>344</v>
      </c>
      <c r="D85" s="505" t="s">
        <v>211</v>
      </c>
      <c r="E85" s="500">
        <f t="shared" si="5"/>
        <v>21</v>
      </c>
      <c r="F85" s="506"/>
      <c r="G85" s="504" t="str">
        <f>IFERROR(VLOOKUP(F85,得点テーブル!$B$6:$C$133,2,0),"")</f>
        <v/>
      </c>
      <c r="H85" s="172">
        <v>128</v>
      </c>
      <c r="I85" s="8">
        <v>1</v>
      </c>
      <c r="J85" s="410"/>
      <c r="K85" s="7" t="str">
        <f>IFERROR(VLOOKUP(J85,得点テーブル!$B$6:$D$133,3,0),"")</f>
        <v/>
      </c>
      <c r="L85" s="287"/>
      <c r="M85" s="7"/>
      <c r="N85" s="177"/>
      <c r="O85" s="7"/>
      <c r="P85" s="409">
        <v>32</v>
      </c>
      <c r="Q85" s="7">
        <v>20</v>
      </c>
    </row>
    <row r="86" spans="1:18" customFormat="1">
      <c r="A86" s="499">
        <f t="shared" si="4"/>
        <v>81</v>
      </c>
      <c r="B86" s="537" t="str">
        <f t="shared" si="6"/>
        <v/>
      </c>
      <c r="C86" s="501" t="s">
        <v>280</v>
      </c>
      <c r="D86" s="505" t="s">
        <v>211</v>
      </c>
      <c r="E86" s="500">
        <f t="shared" si="5"/>
        <v>20</v>
      </c>
      <c r="F86" s="506"/>
      <c r="G86" s="504" t="str">
        <f>IFERROR(VLOOKUP(F86,得点テーブル!$B$6:$C$133,2,0),"")</f>
        <v/>
      </c>
      <c r="H86" s="172"/>
      <c r="I86" s="8"/>
      <c r="J86" s="410"/>
      <c r="K86" s="7" t="str">
        <f>IFERROR(VLOOKUP(J86,得点テーブル!$B$6:$D$133,3,0),"")</f>
        <v/>
      </c>
      <c r="L86" s="287"/>
      <c r="M86" s="7"/>
      <c r="N86" s="177"/>
      <c r="O86" s="7"/>
      <c r="P86" s="409">
        <v>32</v>
      </c>
      <c r="Q86" s="7">
        <v>20</v>
      </c>
      <c r="R86" s="1"/>
    </row>
    <row r="87" spans="1:18" customFormat="1">
      <c r="A87" s="499">
        <f t="shared" si="4"/>
        <v>81</v>
      </c>
      <c r="B87" s="537" t="str">
        <f t="shared" si="6"/>
        <v>T</v>
      </c>
      <c r="C87" s="501" t="s">
        <v>472</v>
      </c>
      <c r="D87" s="510" t="s">
        <v>183</v>
      </c>
      <c r="E87" s="500">
        <f t="shared" si="5"/>
        <v>20</v>
      </c>
      <c r="F87" s="506"/>
      <c r="G87" s="504" t="str">
        <f>IFERROR(VLOOKUP(F87,得点テーブル!$B$6:$C$133,2,0),"")</f>
        <v/>
      </c>
      <c r="H87" s="172"/>
      <c r="I87" s="8"/>
      <c r="J87" s="412"/>
      <c r="K87" s="7" t="str">
        <f>IFERROR(VLOOKUP(J87,得点テーブル!$B$6:$D$133,3,0),"")</f>
        <v/>
      </c>
      <c r="L87" s="287"/>
      <c r="M87" s="7"/>
      <c r="N87" s="177"/>
      <c r="O87" s="7"/>
      <c r="P87" s="409">
        <v>32</v>
      </c>
      <c r="Q87" s="7">
        <v>20</v>
      </c>
      <c r="R87" s="1"/>
    </row>
    <row r="88" spans="1:18" customFormat="1">
      <c r="A88" s="499">
        <f t="shared" si="4"/>
        <v>81</v>
      </c>
      <c r="B88" s="537" t="str">
        <f t="shared" si="6"/>
        <v>T</v>
      </c>
      <c r="C88" s="508" t="s">
        <v>470</v>
      </c>
      <c r="D88" s="509" t="s">
        <v>264</v>
      </c>
      <c r="E88" s="500">
        <f t="shared" si="5"/>
        <v>20</v>
      </c>
      <c r="F88" s="506"/>
      <c r="G88" s="504" t="str">
        <f>IFERROR(VLOOKUP(F88,得点テーブル!$B$6:$C$133,2,0),"")</f>
        <v/>
      </c>
      <c r="H88" s="172"/>
      <c r="I88" s="8"/>
      <c r="J88" s="410"/>
      <c r="K88" s="7" t="str">
        <f>IFERROR(VLOOKUP(J88,得点テーブル!$B$6:$D$133,3,0),"")</f>
        <v/>
      </c>
      <c r="L88" s="287">
        <v>64</v>
      </c>
      <c r="M88" s="7">
        <v>20</v>
      </c>
      <c r="N88" s="177"/>
      <c r="O88" s="7"/>
      <c r="P88" s="409"/>
      <c r="Q88" s="7"/>
    </row>
    <row r="89" spans="1:18" customFormat="1">
      <c r="A89" s="499">
        <f t="shared" si="4"/>
        <v>81</v>
      </c>
      <c r="B89" s="537" t="str">
        <f t="shared" si="6"/>
        <v>T</v>
      </c>
      <c r="C89" s="501" t="s">
        <v>343</v>
      </c>
      <c r="D89" s="505" t="s">
        <v>263</v>
      </c>
      <c r="E89" s="500">
        <f t="shared" si="5"/>
        <v>20</v>
      </c>
      <c r="F89" s="506"/>
      <c r="G89" s="504" t="str">
        <f>IFERROR(VLOOKUP(F89,得点テーブル!$B$6:$C$133,2,0),"")</f>
        <v/>
      </c>
      <c r="H89" s="172"/>
      <c r="I89" s="8"/>
      <c r="J89" s="411"/>
      <c r="K89" s="7" t="str">
        <f>IFERROR(VLOOKUP(J89,得点テーブル!$B$6:$D$133,3,0),"")</f>
        <v/>
      </c>
      <c r="L89" s="287">
        <v>64</v>
      </c>
      <c r="M89" s="7">
        <v>20</v>
      </c>
      <c r="N89" s="177"/>
      <c r="O89" s="7"/>
      <c r="P89" s="409"/>
      <c r="Q89" s="7"/>
      <c r="R89" s="1"/>
    </row>
    <row r="90" spans="1:18" customFormat="1" ht="13.75" customHeight="1">
      <c r="A90" s="499">
        <f t="shared" si="4"/>
        <v>85</v>
      </c>
      <c r="B90" s="537" t="str">
        <f t="shared" si="6"/>
        <v/>
      </c>
      <c r="C90" s="501" t="s">
        <v>488</v>
      </c>
      <c r="D90" s="502" t="s">
        <v>229</v>
      </c>
      <c r="E90" s="500">
        <f t="shared" si="5"/>
        <v>18</v>
      </c>
      <c r="F90" s="506">
        <v>4</v>
      </c>
      <c r="G90" s="504">
        <f>IFERROR(VLOOKUP(F90,得点テーブル!$B$6:$C$133,2,0),"")</f>
        <v>12</v>
      </c>
      <c r="H90" s="172">
        <v>16</v>
      </c>
      <c r="I90" s="8">
        <v>6</v>
      </c>
      <c r="J90" s="410"/>
      <c r="K90" s="7" t="str">
        <f>IFERROR(VLOOKUP(J90,得点テーブル!$B$6:$D$133,3,0),"")</f>
        <v/>
      </c>
      <c r="L90" s="287"/>
      <c r="M90" s="7"/>
      <c r="N90" s="177"/>
      <c r="O90" s="7"/>
      <c r="P90" s="409"/>
      <c r="Q90" s="7"/>
    </row>
    <row r="91" spans="1:18" customFormat="1">
      <c r="A91" s="499">
        <f t="shared" si="4"/>
        <v>86</v>
      </c>
      <c r="B91" s="537" t="str">
        <f t="shared" si="6"/>
        <v/>
      </c>
      <c r="C91" s="501" t="s">
        <v>366</v>
      </c>
      <c r="D91" s="505" t="s">
        <v>179</v>
      </c>
      <c r="E91" s="500">
        <f t="shared" si="5"/>
        <v>16</v>
      </c>
      <c r="F91" s="503">
        <v>32</v>
      </c>
      <c r="G91" s="504">
        <f>IFERROR(VLOOKUP(F91,得点テーブル!$B$6:$C$133,2,0),"")</f>
        <v>4</v>
      </c>
      <c r="H91" s="172"/>
      <c r="I91" s="8"/>
      <c r="J91" s="411">
        <v>128</v>
      </c>
      <c r="K91" s="7">
        <f>IFERROR(VLOOKUP(J91,得点テーブル!$B$6:$D$133,3,0),"")</f>
        <v>5</v>
      </c>
      <c r="L91" s="287"/>
      <c r="M91" s="7"/>
      <c r="N91" s="177"/>
      <c r="O91" s="7"/>
      <c r="P91" s="409">
        <v>128</v>
      </c>
      <c r="Q91" s="7">
        <v>7</v>
      </c>
      <c r="R91" s="1"/>
    </row>
    <row r="92" spans="1:18" customFormat="1">
      <c r="A92" s="499">
        <f t="shared" si="4"/>
        <v>87</v>
      </c>
      <c r="B92" s="537" t="str">
        <f t="shared" si="6"/>
        <v/>
      </c>
      <c r="C92" s="501" t="s">
        <v>349</v>
      </c>
      <c r="D92" s="505" t="s">
        <v>17</v>
      </c>
      <c r="E92" s="500">
        <f t="shared" si="5"/>
        <v>15</v>
      </c>
      <c r="F92" s="506"/>
      <c r="G92" s="504" t="str">
        <f>IFERROR(VLOOKUP(F92,得点テーブル!$B$6:$C$133,2,0),"")</f>
        <v/>
      </c>
      <c r="H92" s="172"/>
      <c r="I92" s="8"/>
      <c r="J92" s="410">
        <v>32</v>
      </c>
      <c r="K92" s="7">
        <f>IFERROR(VLOOKUP(J92,得点テーブル!$B$6:$D$133,3,0),"")</f>
        <v>15</v>
      </c>
      <c r="L92" s="287"/>
      <c r="M92" s="7"/>
      <c r="N92" s="177"/>
      <c r="O92" s="7"/>
      <c r="P92" s="409"/>
      <c r="Q92" s="7"/>
    </row>
    <row r="93" spans="1:18" customFormat="1">
      <c r="A93" s="499">
        <f t="shared" si="4"/>
        <v>87</v>
      </c>
      <c r="B93" s="537" t="str">
        <f t="shared" si="6"/>
        <v>T</v>
      </c>
      <c r="C93" s="501" t="s">
        <v>478</v>
      </c>
      <c r="D93" s="502" t="s">
        <v>220</v>
      </c>
      <c r="E93" s="500">
        <f t="shared" si="5"/>
        <v>15</v>
      </c>
      <c r="F93" s="506"/>
      <c r="G93" s="504" t="str">
        <f>IFERROR(VLOOKUP(F93,得点テーブル!$B$6:$C$133,2,0),"")</f>
        <v/>
      </c>
      <c r="H93" s="172"/>
      <c r="I93" s="8"/>
      <c r="J93" s="410">
        <v>32</v>
      </c>
      <c r="K93" s="7">
        <f>IFERROR(VLOOKUP(J93,得点テーブル!$B$6:$D$133,3,0),"")</f>
        <v>15</v>
      </c>
      <c r="L93" s="287"/>
      <c r="M93" s="7"/>
      <c r="N93" s="177"/>
      <c r="O93" s="7"/>
      <c r="P93" s="409"/>
      <c r="Q93" s="7"/>
    </row>
    <row r="94" spans="1:18" customFormat="1">
      <c r="A94" s="499">
        <f t="shared" si="4"/>
        <v>87</v>
      </c>
      <c r="B94" s="537" t="str">
        <f t="shared" si="6"/>
        <v>T</v>
      </c>
      <c r="C94" s="501" t="s">
        <v>358</v>
      </c>
      <c r="D94" s="505" t="s">
        <v>199</v>
      </c>
      <c r="E94" s="500">
        <f t="shared" si="5"/>
        <v>15</v>
      </c>
      <c r="F94" s="506">
        <v>128</v>
      </c>
      <c r="G94" s="504">
        <f>IFERROR(VLOOKUP(F94,得点テーブル!$B$6:$C$133,2,0),"")</f>
        <v>1</v>
      </c>
      <c r="H94" s="172">
        <v>64</v>
      </c>
      <c r="I94" s="8">
        <v>2</v>
      </c>
      <c r="J94" s="410">
        <v>128</v>
      </c>
      <c r="K94" s="7">
        <f>IFERROR(VLOOKUP(J94,得点テーブル!$B$6:$D$133,3,0),"")</f>
        <v>5</v>
      </c>
      <c r="L94" s="287"/>
      <c r="M94" s="7"/>
      <c r="N94" s="177"/>
      <c r="O94" s="7"/>
      <c r="P94" s="409">
        <v>128</v>
      </c>
      <c r="Q94" s="7">
        <v>7</v>
      </c>
    </row>
    <row r="95" spans="1:18" customFormat="1">
      <c r="A95" s="499">
        <f t="shared" si="4"/>
        <v>87</v>
      </c>
      <c r="B95" s="537" t="str">
        <f t="shared" si="6"/>
        <v>T</v>
      </c>
      <c r="C95" s="501" t="s">
        <v>328</v>
      </c>
      <c r="D95" s="502" t="s">
        <v>239</v>
      </c>
      <c r="E95" s="500">
        <f t="shared" si="5"/>
        <v>15</v>
      </c>
      <c r="F95" s="506"/>
      <c r="G95" s="504" t="str">
        <f>IFERROR(VLOOKUP(F95,得点テーブル!$B$6:$C$133,2,0),"")</f>
        <v/>
      </c>
      <c r="H95" s="172"/>
      <c r="I95" s="8"/>
      <c r="J95" s="410"/>
      <c r="K95" s="7" t="str">
        <f>IFERROR(VLOOKUP(J95,得点テーブル!$B$6:$D$133,3,0),"")</f>
        <v/>
      </c>
      <c r="L95" s="287"/>
      <c r="M95" s="7"/>
      <c r="N95" s="177"/>
      <c r="O95" s="7"/>
      <c r="P95" s="409">
        <v>64</v>
      </c>
      <c r="Q95" s="7">
        <v>15</v>
      </c>
    </row>
    <row r="96" spans="1:18" customFormat="1">
      <c r="A96" s="499">
        <f t="shared" si="4"/>
        <v>91</v>
      </c>
      <c r="B96" s="537" t="str">
        <f t="shared" si="6"/>
        <v/>
      </c>
      <c r="C96" s="501" t="s">
        <v>375</v>
      </c>
      <c r="D96" s="505" t="s">
        <v>723</v>
      </c>
      <c r="E96" s="500">
        <f t="shared" si="5"/>
        <v>13</v>
      </c>
      <c r="F96" s="506">
        <v>64</v>
      </c>
      <c r="G96" s="504">
        <f>IFERROR(VLOOKUP(F96,得点テーブル!$B$6:$C$133,2,0),"")</f>
        <v>2</v>
      </c>
      <c r="H96" s="172">
        <v>16</v>
      </c>
      <c r="I96" s="8">
        <v>6</v>
      </c>
      <c r="J96" s="412">
        <v>128</v>
      </c>
      <c r="K96" s="7">
        <f>IFERROR(VLOOKUP(J96,得点テーブル!$B$6:$D$133,3,0),"")</f>
        <v>5</v>
      </c>
      <c r="L96" s="287"/>
      <c r="M96" s="7"/>
      <c r="N96" s="177"/>
      <c r="O96" s="7"/>
      <c r="P96" s="409"/>
      <c r="Q96" s="7"/>
      <c r="R96" s="1"/>
    </row>
    <row r="97" spans="1:18" customFormat="1">
      <c r="A97" s="499">
        <f t="shared" si="4"/>
        <v>91</v>
      </c>
      <c r="B97" s="537" t="str">
        <f t="shared" si="6"/>
        <v>T</v>
      </c>
      <c r="C97" s="501" t="s">
        <v>473</v>
      </c>
      <c r="D97" s="505" t="s">
        <v>914</v>
      </c>
      <c r="E97" s="500">
        <f t="shared" si="5"/>
        <v>13</v>
      </c>
      <c r="F97" s="503">
        <v>128</v>
      </c>
      <c r="G97" s="504">
        <f>IFERROR(VLOOKUP(F97,得点テーブル!$B$6:$C$133,2,0),"")</f>
        <v>1</v>
      </c>
      <c r="H97" s="172"/>
      <c r="I97" s="8"/>
      <c r="J97" s="411">
        <v>128</v>
      </c>
      <c r="K97" s="7">
        <f>IFERROR(VLOOKUP(J97,得点テーブル!$B$6:$D$133,3,0),"")</f>
        <v>5</v>
      </c>
      <c r="L97" s="287"/>
      <c r="M97" s="7"/>
      <c r="N97" s="177"/>
      <c r="O97" s="7"/>
      <c r="P97" s="409">
        <v>128</v>
      </c>
      <c r="Q97" s="7">
        <v>7</v>
      </c>
    </row>
    <row r="98" spans="1:18" customFormat="1">
      <c r="A98" s="499">
        <f t="shared" si="4"/>
        <v>93</v>
      </c>
      <c r="B98" s="537" t="str">
        <f t="shared" si="6"/>
        <v/>
      </c>
      <c r="C98" s="501" t="s">
        <v>353</v>
      </c>
      <c r="D98" s="505" t="s">
        <v>232</v>
      </c>
      <c r="E98" s="500">
        <f t="shared" si="5"/>
        <v>12</v>
      </c>
      <c r="F98" s="503"/>
      <c r="G98" s="504" t="str">
        <f>IFERROR(VLOOKUP(F98,得点テーブル!$B$6:$C$133,2,0),"")</f>
        <v/>
      </c>
      <c r="H98" s="172"/>
      <c r="I98" s="8"/>
      <c r="J98" s="411">
        <v>128</v>
      </c>
      <c r="K98" s="7">
        <f>IFERROR(VLOOKUP(J98,得点テーブル!$B$6:$D$133,3,0),"")</f>
        <v>5</v>
      </c>
      <c r="L98" s="287"/>
      <c r="M98" s="7"/>
      <c r="N98" s="177"/>
      <c r="O98" s="7"/>
      <c r="P98" s="409">
        <v>128</v>
      </c>
      <c r="Q98" s="7">
        <v>7</v>
      </c>
    </row>
    <row r="99" spans="1:18" customFormat="1">
      <c r="A99" s="499">
        <f t="shared" si="4"/>
        <v>93</v>
      </c>
      <c r="B99" s="537" t="str">
        <f t="shared" si="6"/>
        <v>T</v>
      </c>
      <c r="C99" s="508" t="s">
        <v>475</v>
      </c>
      <c r="D99" s="509" t="s">
        <v>235</v>
      </c>
      <c r="E99" s="500">
        <f t="shared" si="5"/>
        <v>12</v>
      </c>
      <c r="F99" s="506">
        <v>32</v>
      </c>
      <c r="G99" s="504">
        <f>IFERROR(VLOOKUP(F99,得点テーブル!$B$6:$C$133,2,0),"")</f>
        <v>4</v>
      </c>
      <c r="H99" s="172">
        <v>128</v>
      </c>
      <c r="I99" s="8">
        <v>1</v>
      </c>
      <c r="J99" s="410"/>
      <c r="K99" s="7" t="str">
        <f>IFERROR(VLOOKUP(J99,得点テーブル!$B$6:$D$133,3,0),"")</f>
        <v/>
      </c>
      <c r="L99" s="287"/>
      <c r="M99" s="7"/>
      <c r="N99" s="177"/>
      <c r="O99" s="7"/>
      <c r="P99" s="409">
        <v>128</v>
      </c>
      <c r="Q99" s="7">
        <v>7</v>
      </c>
      <c r="R99" s="1"/>
    </row>
    <row r="100" spans="1:18" customFormat="1">
      <c r="A100" s="499">
        <f t="shared" si="4"/>
        <v>95</v>
      </c>
      <c r="B100" s="537" t="str">
        <f t="shared" si="6"/>
        <v/>
      </c>
      <c r="C100" s="501" t="s">
        <v>364</v>
      </c>
      <c r="D100" s="510" t="s">
        <v>222</v>
      </c>
      <c r="E100" s="500">
        <f t="shared" si="5"/>
        <v>11</v>
      </c>
      <c r="F100" s="506">
        <v>64</v>
      </c>
      <c r="G100" s="504">
        <f>IFERROR(VLOOKUP(F100,得点テーブル!$B$6:$C$133,2,0),"")</f>
        <v>2</v>
      </c>
      <c r="H100" s="172">
        <v>64</v>
      </c>
      <c r="I100" s="8">
        <v>2</v>
      </c>
      <c r="J100" s="410"/>
      <c r="K100" s="7" t="str">
        <f>IFERROR(VLOOKUP(J100,得点テーブル!$B$6:$D$133,3,0),"")</f>
        <v/>
      </c>
      <c r="L100" s="287"/>
      <c r="M100" s="7"/>
      <c r="N100" s="177"/>
      <c r="O100" s="7"/>
      <c r="P100" s="409">
        <v>128</v>
      </c>
      <c r="Q100" s="7">
        <v>7</v>
      </c>
    </row>
    <row r="101" spans="1:18" customFormat="1">
      <c r="A101" s="499">
        <f t="shared" si="4"/>
        <v>96</v>
      </c>
      <c r="B101" s="537" t="str">
        <f t="shared" si="6"/>
        <v/>
      </c>
      <c r="C101" s="501" t="s">
        <v>479</v>
      </c>
      <c r="D101" s="502" t="s">
        <v>18</v>
      </c>
      <c r="E101" s="500">
        <f t="shared" si="5"/>
        <v>10</v>
      </c>
      <c r="F101" s="506">
        <v>32</v>
      </c>
      <c r="G101" s="504">
        <f>IFERROR(VLOOKUP(F101,得点テーブル!$B$6:$C$133,2,0),"")</f>
        <v>4</v>
      </c>
      <c r="H101" s="172">
        <v>16</v>
      </c>
      <c r="I101" s="8">
        <v>6</v>
      </c>
      <c r="J101" s="411"/>
      <c r="K101" s="7" t="str">
        <f>IFERROR(VLOOKUP(J101,得点テーブル!$B$6:$D$133,3,0),"")</f>
        <v/>
      </c>
      <c r="L101" s="287"/>
      <c r="M101" s="7"/>
      <c r="N101" s="177"/>
      <c r="O101" s="7"/>
      <c r="P101" s="409"/>
      <c r="Q101" s="7"/>
      <c r="R101" s="1"/>
    </row>
    <row r="102" spans="1:18" customFormat="1">
      <c r="A102" s="499">
        <f t="shared" si="4"/>
        <v>96</v>
      </c>
      <c r="B102" s="537" t="str">
        <f t="shared" si="6"/>
        <v>T</v>
      </c>
      <c r="C102" s="501" t="s">
        <v>487</v>
      </c>
      <c r="D102" s="505" t="s">
        <v>252</v>
      </c>
      <c r="E102" s="500">
        <f t="shared" si="5"/>
        <v>10</v>
      </c>
      <c r="F102" s="506">
        <v>32</v>
      </c>
      <c r="G102" s="504">
        <f>IFERROR(VLOOKUP(F102,得点テーブル!$B$6:$C$133,2,0),"")</f>
        <v>4</v>
      </c>
      <c r="H102" s="172">
        <v>16</v>
      </c>
      <c r="I102" s="8">
        <v>6</v>
      </c>
      <c r="J102" s="411"/>
      <c r="K102" s="7" t="str">
        <f>IFERROR(VLOOKUP(J102,得点テーブル!$B$6:$D$133,3,0),"")</f>
        <v/>
      </c>
      <c r="L102" s="287"/>
      <c r="M102" s="7"/>
      <c r="N102" s="177"/>
      <c r="O102" s="7"/>
      <c r="P102" s="409"/>
      <c r="Q102" s="7"/>
      <c r="R102" s="1"/>
    </row>
    <row r="103" spans="1:18" customFormat="1">
      <c r="A103" s="499">
        <f t="shared" si="4"/>
        <v>98</v>
      </c>
      <c r="B103" s="537" t="str">
        <f t="shared" si="6"/>
        <v/>
      </c>
      <c r="C103" s="501" t="s">
        <v>482</v>
      </c>
      <c r="D103" s="505" t="s">
        <v>235</v>
      </c>
      <c r="E103" s="500">
        <f t="shared" si="5"/>
        <v>9</v>
      </c>
      <c r="F103" s="506">
        <v>128</v>
      </c>
      <c r="G103" s="504">
        <f>IFERROR(VLOOKUP(F103,得点テーブル!$B$6:$C$133,2,0),"")</f>
        <v>1</v>
      </c>
      <c r="H103" s="172">
        <v>8</v>
      </c>
      <c r="I103" s="8">
        <v>8</v>
      </c>
      <c r="J103" s="410"/>
      <c r="K103" s="7" t="str">
        <f>IFERROR(VLOOKUP(J103,得点テーブル!$B$6:$D$133,3,0),"")</f>
        <v/>
      </c>
      <c r="L103" s="287"/>
      <c r="M103" s="7"/>
      <c r="N103" s="177"/>
      <c r="O103" s="7"/>
      <c r="P103" s="409"/>
      <c r="Q103" s="7"/>
    </row>
    <row r="104" spans="1:18" customFormat="1">
      <c r="A104" s="499">
        <f t="shared" si="4"/>
        <v>99</v>
      </c>
      <c r="B104" s="537" t="str">
        <f t="shared" si="6"/>
        <v/>
      </c>
      <c r="C104" s="501" t="s">
        <v>861</v>
      </c>
      <c r="D104" s="502" t="s">
        <v>725</v>
      </c>
      <c r="E104" s="500">
        <f t="shared" si="5"/>
        <v>8</v>
      </c>
      <c r="F104" s="503">
        <v>8</v>
      </c>
      <c r="G104" s="504">
        <f>IFERROR(VLOOKUP(F104,得点テーブル!$B$6:$C$133,2,0),"")</f>
        <v>8</v>
      </c>
      <c r="H104" s="172"/>
      <c r="I104" s="8"/>
      <c r="J104" s="410"/>
      <c r="K104" s="7" t="str">
        <f>IFERROR(VLOOKUP(J104,得点テーブル!$B$6:$D$133,3,0),"")</f>
        <v/>
      </c>
      <c r="L104" s="287"/>
      <c r="M104" s="7"/>
      <c r="N104" s="177"/>
      <c r="O104" s="7"/>
      <c r="P104" s="409"/>
      <c r="Q104" s="7"/>
    </row>
    <row r="105" spans="1:18" customFormat="1">
      <c r="A105" s="499">
        <f t="shared" si="4"/>
        <v>99</v>
      </c>
      <c r="B105" s="537" t="str">
        <f t="shared" si="6"/>
        <v>T</v>
      </c>
      <c r="C105" s="501" t="s">
        <v>862</v>
      </c>
      <c r="D105" s="505" t="s">
        <v>863</v>
      </c>
      <c r="E105" s="500">
        <f t="shared" si="5"/>
        <v>8</v>
      </c>
      <c r="F105" s="503">
        <v>8</v>
      </c>
      <c r="G105" s="504">
        <f>IFERROR(VLOOKUP(F105,得点テーブル!$B$6:$C$133,2,0),"")</f>
        <v>8</v>
      </c>
      <c r="H105" s="172"/>
      <c r="I105" s="8"/>
      <c r="J105" s="410"/>
      <c r="K105" s="7" t="str">
        <f>IFERROR(VLOOKUP(J105,得点テーブル!$B$6:$D$133,3,0),"")</f>
        <v/>
      </c>
      <c r="L105" s="287"/>
      <c r="M105" s="7"/>
      <c r="N105" s="177"/>
      <c r="O105" s="7"/>
      <c r="P105" s="409"/>
      <c r="Q105" s="7"/>
    </row>
    <row r="106" spans="1:18" customFormat="1">
      <c r="A106" s="499">
        <f t="shared" si="4"/>
        <v>99</v>
      </c>
      <c r="B106" s="537" t="str">
        <f t="shared" si="6"/>
        <v>T</v>
      </c>
      <c r="C106" s="501" t="s">
        <v>505</v>
      </c>
      <c r="D106" s="505" t="s">
        <v>19</v>
      </c>
      <c r="E106" s="500">
        <f t="shared" si="5"/>
        <v>8</v>
      </c>
      <c r="F106" s="506">
        <v>16</v>
      </c>
      <c r="G106" s="504">
        <f>IFERROR(VLOOKUP(F106,得点テーブル!$B$6:$C$133,2,0),"")</f>
        <v>6</v>
      </c>
      <c r="H106" s="172">
        <v>64</v>
      </c>
      <c r="I106" s="8">
        <v>2</v>
      </c>
      <c r="J106" s="410"/>
      <c r="K106" s="7" t="str">
        <f>IFERROR(VLOOKUP(J106,得点テーブル!$B$6:$D$133,3,0),"")</f>
        <v/>
      </c>
      <c r="L106" s="287"/>
      <c r="M106" s="7"/>
      <c r="N106" s="177"/>
      <c r="O106" s="7"/>
      <c r="P106" s="409"/>
      <c r="Q106" s="7"/>
    </row>
    <row r="107" spans="1:18" customFormat="1">
      <c r="A107" s="499">
        <f t="shared" si="4"/>
        <v>99</v>
      </c>
      <c r="B107" s="537" t="str">
        <f t="shared" si="6"/>
        <v>T</v>
      </c>
      <c r="C107" s="501" t="s">
        <v>490</v>
      </c>
      <c r="D107" s="505" t="s">
        <v>179</v>
      </c>
      <c r="E107" s="500">
        <f t="shared" si="5"/>
        <v>8</v>
      </c>
      <c r="F107" s="506">
        <v>32</v>
      </c>
      <c r="G107" s="504">
        <f>IFERROR(VLOOKUP(F107,得点テーブル!$B$6:$C$133,2,0),"")</f>
        <v>4</v>
      </c>
      <c r="H107" s="172">
        <v>32</v>
      </c>
      <c r="I107" s="8">
        <v>4</v>
      </c>
      <c r="J107" s="411"/>
      <c r="K107" s="7" t="str">
        <f>IFERROR(VLOOKUP(J107,得点テーブル!$B$6:$D$133,3,0),"")</f>
        <v/>
      </c>
      <c r="L107" s="287"/>
      <c r="M107" s="7"/>
      <c r="N107" s="177"/>
      <c r="O107" s="7"/>
      <c r="P107" s="409"/>
      <c r="Q107" s="7"/>
    </row>
    <row r="108" spans="1:18" customFormat="1">
      <c r="A108" s="499">
        <f t="shared" si="4"/>
        <v>103</v>
      </c>
      <c r="B108" s="537" t="str">
        <f t="shared" si="6"/>
        <v/>
      </c>
      <c r="C108" s="501" t="s">
        <v>752</v>
      </c>
      <c r="D108" s="502" t="s">
        <v>753</v>
      </c>
      <c r="E108" s="500">
        <f t="shared" si="5"/>
        <v>7</v>
      </c>
      <c r="F108" s="506">
        <v>64</v>
      </c>
      <c r="G108" s="504">
        <f>IFERROR(VLOOKUP(F108,得点テーブル!$B$6:$C$133,2,0),"")</f>
        <v>2</v>
      </c>
      <c r="H108" s="172"/>
      <c r="I108" s="8"/>
      <c r="J108" s="410">
        <v>128</v>
      </c>
      <c r="K108" s="7">
        <f>IFERROR(VLOOKUP(J108,得点テーブル!$B$6:$D$133,3,0),"")</f>
        <v>5</v>
      </c>
      <c r="L108" s="287"/>
      <c r="M108" s="7"/>
      <c r="N108" s="177"/>
      <c r="O108" s="7"/>
      <c r="P108" s="409"/>
      <c r="Q108" s="7"/>
      <c r="R108" s="1"/>
    </row>
    <row r="109" spans="1:18" customFormat="1">
      <c r="A109" s="499">
        <f t="shared" si="4"/>
        <v>103</v>
      </c>
      <c r="B109" s="537" t="str">
        <f t="shared" si="6"/>
        <v>T</v>
      </c>
      <c r="C109" s="501" t="s">
        <v>712</v>
      </c>
      <c r="D109" s="505" t="s">
        <v>270</v>
      </c>
      <c r="E109" s="500">
        <f t="shared" si="5"/>
        <v>7</v>
      </c>
      <c r="F109" s="503"/>
      <c r="G109" s="504" t="str">
        <f>IFERROR(VLOOKUP(F109,得点テーブル!$B$6:$C$133,2,0),"")</f>
        <v/>
      </c>
      <c r="H109" s="172"/>
      <c r="I109" s="8"/>
      <c r="J109" s="411"/>
      <c r="K109" s="7" t="str">
        <f>IFERROR(VLOOKUP(J109,得点テーブル!$B$6:$D$133,3,0),"")</f>
        <v/>
      </c>
      <c r="L109" s="287"/>
      <c r="M109" s="7"/>
      <c r="N109" s="177"/>
      <c r="O109" s="7"/>
      <c r="P109" s="409">
        <v>128</v>
      </c>
      <c r="Q109" s="7">
        <v>7</v>
      </c>
    </row>
    <row r="110" spans="1:18" customFormat="1">
      <c r="A110" s="499">
        <f t="shared" si="4"/>
        <v>103</v>
      </c>
      <c r="B110" s="537" t="str">
        <f t="shared" si="6"/>
        <v>T</v>
      </c>
      <c r="C110" s="501" t="s">
        <v>701</v>
      </c>
      <c r="D110" s="505" t="s">
        <v>234</v>
      </c>
      <c r="E110" s="500">
        <f t="shared" si="5"/>
        <v>7</v>
      </c>
      <c r="F110" s="503"/>
      <c r="G110" s="504" t="str">
        <f>IFERROR(VLOOKUP(F110,得点テーブル!$B$6:$C$133,2,0),"")</f>
        <v/>
      </c>
      <c r="H110" s="172"/>
      <c r="I110" s="8"/>
      <c r="J110" s="411"/>
      <c r="K110" s="7" t="str">
        <f>IFERROR(VLOOKUP(J110,得点テーブル!$B$6:$D$133,3,0),"")</f>
        <v/>
      </c>
      <c r="L110" s="287"/>
      <c r="M110" s="7"/>
      <c r="N110" s="177"/>
      <c r="O110" s="7"/>
      <c r="P110" s="409">
        <v>128</v>
      </c>
      <c r="Q110" s="7">
        <v>7</v>
      </c>
    </row>
    <row r="111" spans="1:18" customFormat="1">
      <c r="A111" s="499">
        <f t="shared" si="4"/>
        <v>103</v>
      </c>
      <c r="B111" s="537" t="str">
        <f t="shared" si="6"/>
        <v>T</v>
      </c>
      <c r="C111" s="501" t="s">
        <v>486</v>
      </c>
      <c r="D111" s="505" t="s">
        <v>219</v>
      </c>
      <c r="E111" s="500">
        <f t="shared" si="5"/>
        <v>7</v>
      </c>
      <c r="F111" s="503">
        <v>128</v>
      </c>
      <c r="G111" s="504">
        <f>IFERROR(VLOOKUP(F111,得点テーブル!$B$6:$C$133,2,0),"")</f>
        <v>1</v>
      </c>
      <c r="H111" s="172">
        <v>16</v>
      </c>
      <c r="I111" s="8">
        <v>6</v>
      </c>
      <c r="J111" s="411"/>
      <c r="K111" s="7" t="str">
        <f>IFERROR(VLOOKUP(J111,得点テーブル!$B$6:$D$133,3,0),"")</f>
        <v/>
      </c>
      <c r="L111" s="287"/>
      <c r="M111" s="7"/>
      <c r="N111" s="177"/>
      <c r="O111" s="7"/>
      <c r="P111" s="409"/>
      <c r="Q111" s="7"/>
    </row>
    <row r="112" spans="1:18" customFormat="1">
      <c r="A112" s="499">
        <f t="shared" si="4"/>
        <v>107</v>
      </c>
      <c r="B112" s="537" t="str">
        <f t="shared" si="6"/>
        <v/>
      </c>
      <c r="C112" s="501" t="s">
        <v>768</v>
      </c>
      <c r="D112" s="505" t="s">
        <v>759</v>
      </c>
      <c r="E112" s="500">
        <f t="shared" si="5"/>
        <v>6</v>
      </c>
      <c r="F112" s="506">
        <v>16</v>
      </c>
      <c r="G112" s="504">
        <f>IFERROR(VLOOKUP(F112,得点テーブル!$B$6:$C$133,2,0),"")</f>
        <v>6</v>
      </c>
      <c r="H112" s="172"/>
      <c r="I112" s="8"/>
      <c r="J112" s="411"/>
      <c r="K112" s="7" t="str">
        <f>IFERROR(VLOOKUP(J112,得点テーブル!$B$6:$D$133,3,0),"")</f>
        <v/>
      </c>
      <c r="L112" s="287"/>
      <c r="M112" s="7"/>
      <c r="N112" s="177"/>
      <c r="O112" s="7"/>
      <c r="P112" s="409"/>
      <c r="Q112" s="7"/>
    </row>
    <row r="113" spans="1:18" customFormat="1">
      <c r="A113" s="499">
        <f t="shared" si="4"/>
        <v>107</v>
      </c>
      <c r="B113" s="537" t="str">
        <f t="shared" si="6"/>
        <v>T</v>
      </c>
      <c r="C113" s="501" t="s">
        <v>769</v>
      </c>
      <c r="D113" s="502" t="s">
        <v>194</v>
      </c>
      <c r="E113" s="500">
        <f t="shared" si="5"/>
        <v>6</v>
      </c>
      <c r="F113" s="506">
        <v>16</v>
      </c>
      <c r="G113" s="504">
        <f>IFERROR(VLOOKUP(F113,得点テーブル!$B$6:$C$133,2,0),"")</f>
        <v>6</v>
      </c>
      <c r="H113" s="172"/>
      <c r="I113" s="8"/>
      <c r="J113" s="411"/>
      <c r="K113" s="7" t="str">
        <f>IFERROR(VLOOKUP(J113,得点テーブル!$B$6:$D$133,3,0),"")</f>
        <v/>
      </c>
      <c r="L113" s="287"/>
      <c r="M113" s="7"/>
      <c r="N113" s="177"/>
      <c r="O113" s="7"/>
      <c r="P113" s="409"/>
      <c r="Q113" s="7"/>
    </row>
    <row r="114" spans="1:18" customFormat="1">
      <c r="A114" s="499">
        <f t="shared" si="4"/>
        <v>107</v>
      </c>
      <c r="B114" s="537" t="str">
        <f t="shared" si="6"/>
        <v>T</v>
      </c>
      <c r="C114" s="501" t="s">
        <v>770</v>
      </c>
      <c r="D114" s="505" t="s">
        <v>725</v>
      </c>
      <c r="E114" s="500">
        <f t="shared" si="5"/>
        <v>6</v>
      </c>
      <c r="F114" s="506">
        <v>16</v>
      </c>
      <c r="G114" s="504">
        <f>IFERROR(VLOOKUP(F114,得点テーブル!$B$6:$C$133,2,0),"")</f>
        <v>6</v>
      </c>
      <c r="H114" s="172"/>
      <c r="I114" s="8"/>
      <c r="J114" s="411"/>
      <c r="K114" s="7" t="str">
        <f>IFERROR(VLOOKUP(J114,得点テーブル!$B$6:$D$133,3,0),"")</f>
        <v/>
      </c>
      <c r="L114" s="287"/>
      <c r="M114" s="7"/>
      <c r="N114" s="177"/>
      <c r="O114" s="7"/>
      <c r="P114" s="409"/>
      <c r="Q114" s="7"/>
    </row>
    <row r="115" spans="1:18" customFormat="1">
      <c r="A115" s="499">
        <f t="shared" si="4"/>
        <v>107</v>
      </c>
      <c r="B115" s="537" t="str">
        <f t="shared" si="6"/>
        <v>T</v>
      </c>
      <c r="C115" s="501" t="s">
        <v>420</v>
      </c>
      <c r="D115" s="502" t="s">
        <v>5</v>
      </c>
      <c r="E115" s="500">
        <f t="shared" si="5"/>
        <v>6</v>
      </c>
      <c r="F115" s="506"/>
      <c r="G115" s="504" t="str">
        <f>IFERROR(VLOOKUP(F115,得点テーブル!$B$6:$C$133,2,0),"")</f>
        <v/>
      </c>
      <c r="H115" s="172">
        <v>16</v>
      </c>
      <c r="I115" s="8">
        <v>6</v>
      </c>
      <c r="J115" s="410"/>
      <c r="K115" s="7" t="str">
        <f>IFERROR(VLOOKUP(J115,得点テーブル!$B$6:$D$133,3,0),"")</f>
        <v/>
      </c>
      <c r="L115" s="287"/>
      <c r="M115" s="7"/>
      <c r="N115" s="177"/>
      <c r="O115" s="7"/>
      <c r="P115" s="409"/>
      <c r="Q115" s="7"/>
    </row>
    <row r="116" spans="1:18" customFormat="1">
      <c r="A116" s="499">
        <f t="shared" si="4"/>
        <v>107</v>
      </c>
      <c r="B116" s="537" t="str">
        <f t="shared" si="6"/>
        <v>T</v>
      </c>
      <c r="C116" s="501" t="s">
        <v>374</v>
      </c>
      <c r="D116" s="505" t="s">
        <v>242</v>
      </c>
      <c r="E116" s="500">
        <f t="shared" si="5"/>
        <v>6</v>
      </c>
      <c r="F116" s="506"/>
      <c r="G116" s="504" t="str">
        <f>IFERROR(VLOOKUP(F116,得点テーブル!$B$6:$C$133,2,0),"")</f>
        <v/>
      </c>
      <c r="H116" s="172">
        <v>16</v>
      </c>
      <c r="I116" s="8">
        <v>6</v>
      </c>
      <c r="J116" s="410"/>
      <c r="K116" s="7" t="str">
        <f>IFERROR(VLOOKUP(J116,得点テーブル!$B$6:$D$133,3,0),"")</f>
        <v/>
      </c>
      <c r="L116" s="287"/>
      <c r="M116" s="7"/>
      <c r="N116" s="177"/>
      <c r="O116" s="7"/>
      <c r="P116" s="409"/>
      <c r="Q116" s="7"/>
    </row>
    <row r="117" spans="1:18" customFormat="1">
      <c r="A117" s="499">
        <f t="shared" si="4"/>
        <v>112</v>
      </c>
      <c r="B117" s="537" t="str">
        <f t="shared" si="6"/>
        <v/>
      </c>
      <c r="C117" s="501" t="s">
        <v>466</v>
      </c>
      <c r="D117" s="505" t="s">
        <v>179</v>
      </c>
      <c r="E117" s="500">
        <f t="shared" si="5"/>
        <v>5</v>
      </c>
      <c r="F117" s="503"/>
      <c r="G117" s="504" t="str">
        <f>IFERROR(VLOOKUP(F117,得点テーブル!$B$6:$C$133,2,0),"")</f>
        <v/>
      </c>
      <c r="H117" s="172"/>
      <c r="I117" s="8"/>
      <c r="J117" s="411">
        <v>128</v>
      </c>
      <c r="K117" s="7">
        <f>IFERROR(VLOOKUP(J117,得点テーブル!$B$6:$D$133,3,0),"")</f>
        <v>5</v>
      </c>
      <c r="L117" s="287"/>
      <c r="M117" s="7"/>
      <c r="N117" s="177"/>
      <c r="O117" s="7"/>
      <c r="P117" s="409"/>
      <c r="Q117" s="7"/>
    </row>
    <row r="118" spans="1:18" customFormat="1">
      <c r="A118" s="499">
        <f t="shared" si="4"/>
        <v>112</v>
      </c>
      <c r="B118" s="537" t="str">
        <f t="shared" si="6"/>
        <v>T</v>
      </c>
      <c r="C118" s="501" t="s">
        <v>307</v>
      </c>
      <c r="D118" s="502" t="s">
        <v>194</v>
      </c>
      <c r="E118" s="500">
        <f t="shared" si="5"/>
        <v>5</v>
      </c>
      <c r="F118" s="503"/>
      <c r="G118" s="504" t="str">
        <f>IFERROR(VLOOKUP(F118,得点テーブル!$B$6:$C$133,2,0),"")</f>
        <v/>
      </c>
      <c r="H118" s="172"/>
      <c r="I118" s="8"/>
      <c r="J118" s="410">
        <v>128</v>
      </c>
      <c r="K118" s="7">
        <f>IFERROR(VLOOKUP(J118,得点テーブル!$B$6:$D$133,3,0),"")</f>
        <v>5</v>
      </c>
      <c r="L118" s="287"/>
      <c r="M118" s="7"/>
      <c r="N118" s="177"/>
      <c r="O118" s="7"/>
      <c r="P118" s="409"/>
      <c r="Q118" s="7"/>
    </row>
    <row r="119" spans="1:18" customFormat="1">
      <c r="A119" s="499">
        <f t="shared" si="4"/>
        <v>112</v>
      </c>
      <c r="B119" s="537" t="str">
        <f t="shared" si="6"/>
        <v>T</v>
      </c>
      <c r="C119" s="501" t="s">
        <v>925</v>
      </c>
      <c r="D119" s="505" t="s">
        <v>926</v>
      </c>
      <c r="E119" s="500">
        <f t="shared" si="5"/>
        <v>5</v>
      </c>
      <c r="F119" s="503"/>
      <c r="G119" s="504" t="str">
        <f>IFERROR(VLOOKUP(F119,得点テーブル!$B$6:$C$133,2,0),"")</f>
        <v/>
      </c>
      <c r="H119" s="172"/>
      <c r="I119" s="8"/>
      <c r="J119" s="410">
        <v>128</v>
      </c>
      <c r="K119" s="7">
        <f>IFERROR(VLOOKUP(J119,得点テーブル!$B$6:$D$133,3,0),"")</f>
        <v>5</v>
      </c>
      <c r="L119" s="287"/>
      <c r="M119" s="7"/>
      <c r="N119" s="177"/>
      <c r="O119" s="7"/>
      <c r="P119" s="409"/>
      <c r="Q119" s="7"/>
      <c r="R119" s="1"/>
    </row>
    <row r="120" spans="1:18" customFormat="1">
      <c r="A120" s="499">
        <f t="shared" si="4"/>
        <v>112</v>
      </c>
      <c r="B120" s="537" t="str">
        <f t="shared" si="6"/>
        <v>T</v>
      </c>
      <c r="C120" s="501" t="s">
        <v>927</v>
      </c>
      <c r="D120" s="505" t="s">
        <v>928</v>
      </c>
      <c r="E120" s="500">
        <f t="shared" si="5"/>
        <v>5</v>
      </c>
      <c r="F120" s="503"/>
      <c r="G120" s="504" t="str">
        <f>IFERROR(VLOOKUP(F120,得点テーブル!$B$6:$C$133,2,0),"")</f>
        <v/>
      </c>
      <c r="H120" s="172"/>
      <c r="I120" s="8"/>
      <c r="J120" s="410">
        <v>128</v>
      </c>
      <c r="K120" s="7">
        <f>IFERROR(VLOOKUP(J120,得点テーブル!$B$6:$D$133,3,0),"")</f>
        <v>5</v>
      </c>
      <c r="L120" s="287"/>
      <c r="M120" s="7"/>
      <c r="N120" s="177"/>
      <c r="O120" s="7"/>
      <c r="P120" s="409"/>
      <c r="Q120" s="7"/>
    </row>
    <row r="121" spans="1:18" customFormat="1">
      <c r="A121" s="499">
        <f t="shared" si="4"/>
        <v>112</v>
      </c>
      <c r="B121" s="537" t="str">
        <f t="shared" si="6"/>
        <v>T</v>
      </c>
      <c r="C121" s="501" t="s">
        <v>929</v>
      </c>
      <c r="D121" s="505" t="s">
        <v>930</v>
      </c>
      <c r="E121" s="500">
        <f t="shared" si="5"/>
        <v>5</v>
      </c>
      <c r="F121" s="503"/>
      <c r="G121" s="504" t="str">
        <f>IFERROR(VLOOKUP(F121,得点テーブル!$B$6:$C$133,2,0),"")</f>
        <v/>
      </c>
      <c r="H121" s="172"/>
      <c r="I121" s="8"/>
      <c r="J121" s="410">
        <v>128</v>
      </c>
      <c r="K121" s="7">
        <f>IFERROR(VLOOKUP(J121,得点テーブル!$B$6:$D$133,3,0),"")</f>
        <v>5</v>
      </c>
      <c r="L121" s="287"/>
      <c r="M121" s="7"/>
      <c r="N121" s="177"/>
      <c r="O121" s="7"/>
      <c r="P121" s="409"/>
      <c r="Q121" s="7"/>
    </row>
    <row r="122" spans="1:18" customFormat="1">
      <c r="A122" s="499">
        <f t="shared" si="4"/>
        <v>112</v>
      </c>
      <c r="B122" s="537" t="str">
        <f t="shared" si="6"/>
        <v>T</v>
      </c>
      <c r="C122" s="501" t="s">
        <v>931</v>
      </c>
      <c r="D122" s="505" t="s">
        <v>932</v>
      </c>
      <c r="E122" s="500">
        <f t="shared" si="5"/>
        <v>5</v>
      </c>
      <c r="F122" s="503"/>
      <c r="G122" s="504" t="str">
        <f>IFERROR(VLOOKUP(F122,得点テーブル!$B$6:$C$133,2,0),"")</f>
        <v/>
      </c>
      <c r="H122" s="172"/>
      <c r="I122" s="8"/>
      <c r="J122" s="410">
        <v>128</v>
      </c>
      <c r="K122" s="7">
        <f>IFERROR(VLOOKUP(J122,得点テーブル!$B$6:$D$133,3,0),"")</f>
        <v>5</v>
      </c>
      <c r="L122" s="287"/>
      <c r="M122" s="7"/>
      <c r="N122" s="177"/>
      <c r="O122" s="7"/>
      <c r="P122" s="409"/>
      <c r="Q122" s="7"/>
    </row>
    <row r="123" spans="1:18" customFormat="1">
      <c r="A123" s="499">
        <f t="shared" si="4"/>
        <v>112</v>
      </c>
      <c r="B123" s="537" t="str">
        <f t="shared" si="6"/>
        <v>T</v>
      </c>
      <c r="C123" s="501" t="s">
        <v>933</v>
      </c>
      <c r="D123" s="510" t="s">
        <v>932</v>
      </c>
      <c r="E123" s="500">
        <f t="shared" si="5"/>
        <v>5</v>
      </c>
      <c r="F123" s="503"/>
      <c r="G123" s="504" t="str">
        <f>IFERROR(VLOOKUP(F123,得点テーブル!$B$6:$C$133,2,0),"")</f>
        <v/>
      </c>
      <c r="H123" s="172"/>
      <c r="I123" s="8"/>
      <c r="J123" s="410">
        <v>128</v>
      </c>
      <c r="K123" s="7">
        <f>IFERROR(VLOOKUP(J123,得点テーブル!$B$6:$D$133,3,0),"")</f>
        <v>5</v>
      </c>
      <c r="L123" s="287"/>
      <c r="M123" s="7"/>
      <c r="N123" s="177"/>
      <c r="O123" s="7"/>
      <c r="P123" s="409"/>
      <c r="Q123" s="7"/>
    </row>
    <row r="124" spans="1:18" customFormat="1">
      <c r="A124" s="499">
        <f t="shared" si="4"/>
        <v>112</v>
      </c>
      <c r="B124" s="537" t="str">
        <f t="shared" si="6"/>
        <v>T</v>
      </c>
      <c r="C124" s="501" t="s">
        <v>934</v>
      </c>
      <c r="D124" s="505" t="s">
        <v>935</v>
      </c>
      <c r="E124" s="500">
        <f t="shared" si="5"/>
        <v>5</v>
      </c>
      <c r="F124" s="503"/>
      <c r="G124" s="504" t="str">
        <f>IFERROR(VLOOKUP(F124,得点テーブル!$B$6:$C$133,2,0),"")</f>
        <v/>
      </c>
      <c r="H124" s="172"/>
      <c r="I124" s="8"/>
      <c r="J124" s="410">
        <v>128</v>
      </c>
      <c r="K124" s="7">
        <f>IFERROR(VLOOKUP(J124,得点テーブル!$B$6:$D$133,3,0),"")</f>
        <v>5</v>
      </c>
      <c r="L124" s="287"/>
      <c r="M124" s="7"/>
      <c r="N124" s="177"/>
      <c r="O124" s="7"/>
      <c r="P124" s="409"/>
      <c r="Q124" s="7"/>
    </row>
    <row r="125" spans="1:18" customFormat="1">
      <c r="A125" s="499">
        <f t="shared" si="4"/>
        <v>112</v>
      </c>
      <c r="B125" s="537" t="str">
        <f t="shared" si="6"/>
        <v>T</v>
      </c>
      <c r="C125" s="501" t="s">
        <v>511</v>
      </c>
      <c r="D125" s="502" t="s">
        <v>179</v>
      </c>
      <c r="E125" s="500">
        <f t="shared" si="5"/>
        <v>5</v>
      </c>
      <c r="F125" s="506">
        <v>32</v>
      </c>
      <c r="G125" s="504">
        <f>IFERROR(VLOOKUP(F125,得点テーブル!$B$6:$C$133,2,0),"")</f>
        <v>4</v>
      </c>
      <c r="H125" s="172">
        <v>128</v>
      </c>
      <c r="I125" s="8">
        <v>1</v>
      </c>
      <c r="J125" s="411"/>
      <c r="K125" s="7" t="str">
        <f>IFERROR(VLOOKUP(J125,得点テーブル!$B$6:$D$133,3,0),"")</f>
        <v/>
      </c>
      <c r="L125" s="287"/>
      <c r="M125" s="7"/>
      <c r="N125" s="177"/>
      <c r="O125" s="7"/>
      <c r="P125" s="409"/>
      <c r="Q125" s="7"/>
    </row>
    <row r="126" spans="1:18" customFormat="1">
      <c r="A126" s="499">
        <f t="shared" si="4"/>
        <v>112</v>
      </c>
      <c r="B126" s="537" t="str">
        <f t="shared" si="6"/>
        <v>T</v>
      </c>
      <c r="C126" s="501" t="s">
        <v>443</v>
      </c>
      <c r="D126" s="505" t="s">
        <v>186</v>
      </c>
      <c r="E126" s="500">
        <f t="shared" si="5"/>
        <v>5</v>
      </c>
      <c r="F126" s="506">
        <v>128</v>
      </c>
      <c r="G126" s="504">
        <f>IFERROR(VLOOKUP(F126,得点テーブル!$B$6:$C$133,2,0),"")</f>
        <v>1</v>
      </c>
      <c r="H126" s="172">
        <v>32</v>
      </c>
      <c r="I126" s="8">
        <v>4</v>
      </c>
      <c r="J126" s="411"/>
      <c r="K126" s="7" t="str">
        <f>IFERROR(VLOOKUP(J126,得点テーブル!$B$6:$D$133,3,0),"")</f>
        <v/>
      </c>
      <c r="L126" s="287"/>
      <c r="M126" s="7"/>
      <c r="N126" s="177"/>
      <c r="O126" s="7"/>
      <c r="P126" s="409"/>
      <c r="Q126" s="7"/>
    </row>
    <row r="127" spans="1:18" customFormat="1">
      <c r="A127" s="499">
        <f t="shared" si="4"/>
        <v>112</v>
      </c>
      <c r="B127" s="537" t="str">
        <f t="shared" si="6"/>
        <v>T</v>
      </c>
      <c r="C127" s="501" t="s">
        <v>491</v>
      </c>
      <c r="D127" s="505" t="s">
        <v>206</v>
      </c>
      <c r="E127" s="500">
        <f t="shared" si="5"/>
        <v>5</v>
      </c>
      <c r="F127" s="506">
        <v>128</v>
      </c>
      <c r="G127" s="504">
        <f>IFERROR(VLOOKUP(F127,得点テーブル!$B$6:$C$133,2,0),"")</f>
        <v>1</v>
      </c>
      <c r="H127" s="172">
        <v>32</v>
      </c>
      <c r="I127" s="8">
        <v>4</v>
      </c>
      <c r="J127" s="412"/>
      <c r="K127" s="7" t="str">
        <f>IFERROR(VLOOKUP(J127,得点テーブル!$B$6:$D$133,3,0),"")</f>
        <v/>
      </c>
      <c r="L127" s="287"/>
      <c r="M127" s="7"/>
      <c r="N127" s="177"/>
      <c r="O127" s="7"/>
      <c r="P127" s="409"/>
      <c r="Q127" s="7"/>
      <c r="R127" s="1"/>
    </row>
    <row r="128" spans="1:18" customFormat="1">
      <c r="A128" s="499">
        <f t="shared" si="4"/>
        <v>123</v>
      </c>
      <c r="B128" s="537" t="str">
        <f t="shared" si="6"/>
        <v/>
      </c>
      <c r="C128" s="501" t="s">
        <v>361</v>
      </c>
      <c r="D128" s="505" t="s">
        <v>196</v>
      </c>
      <c r="E128" s="500">
        <f t="shared" si="5"/>
        <v>4</v>
      </c>
      <c r="F128" s="506">
        <v>32</v>
      </c>
      <c r="G128" s="504">
        <f>IFERROR(VLOOKUP(F128,得点テーブル!$B$6:$C$133,2,0),"")</f>
        <v>4</v>
      </c>
      <c r="H128" s="172"/>
      <c r="I128" s="8"/>
      <c r="J128" s="412"/>
      <c r="K128" s="7" t="str">
        <f>IFERROR(VLOOKUP(J128,得点テーブル!$B$6:$D$133,3,0),"")</f>
        <v/>
      </c>
      <c r="L128" s="287"/>
      <c r="M128" s="7"/>
      <c r="N128" s="177"/>
      <c r="O128" s="7"/>
      <c r="P128" s="409"/>
      <c r="Q128" s="7"/>
    </row>
    <row r="129" spans="1:18" customFormat="1">
      <c r="A129" s="499">
        <f t="shared" si="4"/>
        <v>123</v>
      </c>
      <c r="B129" s="537" t="str">
        <f t="shared" si="6"/>
        <v>T</v>
      </c>
      <c r="C129" s="501" t="s">
        <v>761</v>
      </c>
      <c r="D129" s="505" t="s">
        <v>757</v>
      </c>
      <c r="E129" s="500">
        <f t="shared" si="5"/>
        <v>4</v>
      </c>
      <c r="F129" s="506">
        <v>32</v>
      </c>
      <c r="G129" s="504">
        <f>IFERROR(VLOOKUP(F129,得点テーブル!$B$6:$C$133,2,0),"")</f>
        <v>4</v>
      </c>
      <c r="H129" s="172"/>
      <c r="I129" s="8"/>
      <c r="J129" s="411"/>
      <c r="K129" s="7" t="str">
        <f>IFERROR(VLOOKUP(J129,得点テーブル!$B$6:$D$133,3,0),"")</f>
        <v/>
      </c>
      <c r="L129" s="287"/>
      <c r="M129" s="7"/>
      <c r="N129" s="177"/>
      <c r="O129" s="7"/>
      <c r="P129" s="409"/>
      <c r="Q129" s="7"/>
      <c r="R129" s="1"/>
    </row>
    <row r="130" spans="1:18" customFormat="1">
      <c r="A130" s="499">
        <f t="shared" si="4"/>
        <v>123</v>
      </c>
      <c r="B130" s="537" t="str">
        <f t="shared" si="6"/>
        <v>T</v>
      </c>
      <c r="C130" s="501" t="s">
        <v>762</v>
      </c>
      <c r="D130" s="505" t="s">
        <v>747</v>
      </c>
      <c r="E130" s="500">
        <f t="shared" si="5"/>
        <v>4</v>
      </c>
      <c r="F130" s="506">
        <v>32</v>
      </c>
      <c r="G130" s="504">
        <f>IFERROR(VLOOKUP(F130,得点テーブル!$B$6:$C$133,2,0),"")</f>
        <v>4</v>
      </c>
      <c r="H130" s="172"/>
      <c r="I130" s="8"/>
      <c r="J130" s="411"/>
      <c r="K130" s="7" t="str">
        <f>IFERROR(VLOOKUP(J130,得点テーブル!$B$6:$D$133,3,0),"")</f>
        <v/>
      </c>
      <c r="L130" s="287"/>
      <c r="M130" s="7"/>
      <c r="N130" s="177"/>
      <c r="O130" s="7"/>
      <c r="P130" s="409"/>
      <c r="Q130" s="7"/>
    </row>
    <row r="131" spans="1:18" customFormat="1">
      <c r="A131" s="499">
        <f t="shared" si="4"/>
        <v>123</v>
      </c>
      <c r="B131" s="537" t="str">
        <f t="shared" si="6"/>
        <v>T</v>
      </c>
      <c r="C131" s="501" t="s">
        <v>763</v>
      </c>
      <c r="D131" s="505" t="s">
        <v>764</v>
      </c>
      <c r="E131" s="500">
        <f t="shared" si="5"/>
        <v>4</v>
      </c>
      <c r="F131" s="506">
        <v>32</v>
      </c>
      <c r="G131" s="504">
        <f>IFERROR(VLOOKUP(F131,得点テーブル!$B$6:$C$133,2,0),"")</f>
        <v>4</v>
      </c>
      <c r="H131" s="172"/>
      <c r="I131" s="8"/>
      <c r="J131" s="411"/>
      <c r="K131" s="7" t="str">
        <f>IFERROR(VLOOKUP(J131,得点テーブル!$B$6:$D$133,3,0),"")</f>
        <v/>
      </c>
      <c r="L131" s="287"/>
      <c r="M131" s="7"/>
      <c r="N131" s="177"/>
      <c r="O131" s="7"/>
      <c r="P131" s="409"/>
      <c r="Q131" s="7"/>
    </row>
    <row r="132" spans="1:18" customFormat="1">
      <c r="A132" s="499">
        <f t="shared" si="4"/>
        <v>123</v>
      </c>
      <c r="B132" s="537" t="str">
        <f t="shared" si="6"/>
        <v>T</v>
      </c>
      <c r="C132" s="501" t="s">
        <v>765</v>
      </c>
      <c r="D132" s="505" t="s">
        <v>759</v>
      </c>
      <c r="E132" s="500">
        <f t="shared" si="5"/>
        <v>4</v>
      </c>
      <c r="F132" s="506">
        <v>32</v>
      </c>
      <c r="G132" s="504">
        <f>IFERROR(VLOOKUP(F132,得点テーブル!$B$6:$C$133,2,0),"")</f>
        <v>4</v>
      </c>
      <c r="H132" s="172"/>
      <c r="I132" s="8"/>
      <c r="J132" s="411"/>
      <c r="K132" s="7" t="str">
        <f>IFERROR(VLOOKUP(J132,得点テーブル!$B$6:$D$133,3,0),"")</f>
        <v/>
      </c>
      <c r="L132" s="287"/>
      <c r="M132" s="7"/>
      <c r="N132" s="177"/>
      <c r="O132" s="7"/>
      <c r="P132" s="409"/>
      <c r="Q132" s="7"/>
    </row>
    <row r="133" spans="1:18" customFormat="1">
      <c r="A133" s="499">
        <f t="shared" si="4"/>
        <v>123</v>
      </c>
      <c r="B133" s="537" t="str">
        <f t="shared" si="6"/>
        <v>T</v>
      </c>
      <c r="C133" s="501" t="s">
        <v>766</v>
      </c>
      <c r="D133" s="505" t="s">
        <v>744</v>
      </c>
      <c r="E133" s="500">
        <f t="shared" si="5"/>
        <v>4</v>
      </c>
      <c r="F133" s="506">
        <v>32</v>
      </c>
      <c r="G133" s="504">
        <f>IFERROR(VLOOKUP(F133,得点テーブル!$B$6:$C$133,2,0),"")</f>
        <v>4</v>
      </c>
      <c r="H133" s="172"/>
      <c r="I133" s="8"/>
      <c r="J133" s="411"/>
      <c r="K133" s="7" t="str">
        <f>IFERROR(VLOOKUP(J133,得点テーブル!$B$6:$D$133,3,0),"")</f>
        <v/>
      </c>
      <c r="L133" s="287"/>
      <c r="M133" s="7"/>
      <c r="N133" s="177"/>
      <c r="O133" s="7"/>
      <c r="P133" s="409"/>
      <c r="Q133" s="7"/>
      <c r="R133" s="1"/>
    </row>
    <row r="134" spans="1:18" customFormat="1">
      <c r="A134" s="499">
        <f t="shared" ref="A134:A197" si="7">RANK(E134,$E$6:$E$223,0)</f>
        <v>123</v>
      </c>
      <c r="B134" s="537" t="str">
        <f t="shared" si="6"/>
        <v>T</v>
      </c>
      <c r="C134" s="501" t="s">
        <v>767</v>
      </c>
      <c r="D134" s="505" t="s">
        <v>742</v>
      </c>
      <c r="E134" s="500">
        <f t="shared" ref="E134:E197" si="8">SUM(G134,I134,K134,M134,O134,Q134)</f>
        <v>4</v>
      </c>
      <c r="F134" s="506">
        <v>32</v>
      </c>
      <c r="G134" s="504">
        <f>IFERROR(VLOOKUP(F134,得点テーブル!$B$6:$C$133,2,0),"")</f>
        <v>4</v>
      </c>
      <c r="H134" s="172"/>
      <c r="I134" s="8"/>
      <c r="J134" s="411"/>
      <c r="K134" s="7" t="str">
        <f>IFERROR(VLOOKUP(J134,得点テーブル!$B$6:$D$133,3,0),"")</f>
        <v/>
      </c>
      <c r="L134" s="287"/>
      <c r="M134" s="7"/>
      <c r="N134" s="177"/>
      <c r="O134" s="7"/>
      <c r="P134" s="409"/>
      <c r="Q134" s="7"/>
    </row>
    <row r="135" spans="1:18" customFormat="1">
      <c r="A135" s="499">
        <f t="shared" si="7"/>
        <v>123</v>
      </c>
      <c r="B135" s="537" t="str">
        <f t="shared" si="6"/>
        <v>T</v>
      </c>
      <c r="C135" s="501" t="s">
        <v>494</v>
      </c>
      <c r="D135" s="502" t="s">
        <v>18</v>
      </c>
      <c r="E135" s="500">
        <f t="shared" si="8"/>
        <v>4</v>
      </c>
      <c r="F135" s="506">
        <v>64</v>
      </c>
      <c r="G135" s="504">
        <f>IFERROR(VLOOKUP(F135,得点テーブル!$B$6:$C$133,2,0),"")</f>
        <v>2</v>
      </c>
      <c r="H135" s="172">
        <v>64</v>
      </c>
      <c r="I135" s="8">
        <v>2</v>
      </c>
      <c r="J135" s="410"/>
      <c r="K135" s="7" t="str">
        <f>IFERROR(VLOOKUP(J135,得点テーブル!$B$6:$D$133,3,0),"")</f>
        <v/>
      </c>
      <c r="L135" s="287"/>
      <c r="M135" s="7"/>
      <c r="N135" s="177"/>
      <c r="O135" s="7"/>
      <c r="P135" s="409"/>
      <c r="Q135" s="7"/>
    </row>
    <row r="136" spans="1:18" customFormat="1">
      <c r="A136" s="499">
        <f t="shared" si="7"/>
        <v>123</v>
      </c>
      <c r="B136" s="537" t="str">
        <f t="shared" si="6"/>
        <v>T</v>
      </c>
      <c r="C136" s="501" t="s">
        <v>477</v>
      </c>
      <c r="D136" s="502" t="s">
        <v>10</v>
      </c>
      <c r="E136" s="500">
        <f t="shared" si="8"/>
        <v>4</v>
      </c>
      <c r="F136" s="506"/>
      <c r="G136" s="504" t="str">
        <f>IFERROR(VLOOKUP(F136,得点テーブル!$B$6:$C$133,2,0),"")</f>
        <v/>
      </c>
      <c r="H136" s="172">
        <v>32</v>
      </c>
      <c r="I136" s="8">
        <v>4</v>
      </c>
      <c r="J136" s="412"/>
      <c r="K136" s="7" t="str">
        <f>IFERROR(VLOOKUP(J136,得点テーブル!$B$6:$D$133,3,0),"")</f>
        <v/>
      </c>
      <c r="L136" s="287"/>
      <c r="M136" s="7"/>
      <c r="N136" s="177"/>
      <c r="O136" s="7"/>
      <c r="P136" s="409"/>
      <c r="Q136" s="7"/>
    </row>
    <row r="137" spans="1:18" customFormat="1">
      <c r="A137" s="499">
        <f t="shared" si="7"/>
        <v>123</v>
      </c>
      <c r="B137" s="537" t="str">
        <f t="shared" si="6"/>
        <v>T</v>
      </c>
      <c r="C137" s="501" t="s">
        <v>481</v>
      </c>
      <c r="D137" s="505" t="s">
        <v>196</v>
      </c>
      <c r="E137" s="500">
        <f t="shared" si="8"/>
        <v>4</v>
      </c>
      <c r="F137" s="506"/>
      <c r="G137" s="504" t="str">
        <f>IFERROR(VLOOKUP(F137,得点テーブル!$B$6:$C$133,2,0),"")</f>
        <v/>
      </c>
      <c r="H137" s="172">
        <v>32</v>
      </c>
      <c r="I137" s="8">
        <v>4</v>
      </c>
      <c r="J137" s="410"/>
      <c r="K137" s="7" t="str">
        <f>IFERROR(VLOOKUP(J137,得点テーブル!$B$6:$D$133,3,0),"")</f>
        <v/>
      </c>
      <c r="L137" s="287"/>
      <c r="M137" s="7"/>
      <c r="N137" s="177"/>
      <c r="O137" s="7"/>
      <c r="P137" s="409"/>
      <c r="Q137" s="7"/>
    </row>
    <row r="138" spans="1:18" customFormat="1">
      <c r="A138" s="499">
        <f t="shared" si="7"/>
        <v>123</v>
      </c>
      <c r="B138" s="537" t="str">
        <f t="shared" ref="B138:B201" si="9">IF(E138=E137,"T","")</f>
        <v>T</v>
      </c>
      <c r="C138" s="501" t="s">
        <v>485</v>
      </c>
      <c r="D138" s="505" t="s">
        <v>240</v>
      </c>
      <c r="E138" s="500">
        <f t="shared" si="8"/>
        <v>4</v>
      </c>
      <c r="F138" s="506"/>
      <c r="G138" s="504" t="str">
        <f>IFERROR(VLOOKUP(F138,得点テーブル!$B$6:$C$133,2,0),"")</f>
        <v/>
      </c>
      <c r="H138" s="172">
        <v>32</v>
      </c>
      <c r="I138" s="8">
        <v>4</v>
      </c>
      <c r="J138" s="410"/>
      <c r="K138" s="7" t="str">
        <f>IFERROR(VLOOKUP(J138,得点テーブル!$B$6:$D$133,3,0),"")</f>
        <v/>
      </c>
      <c r="L138" s="287"/>
      <c r="M138" s="7"/>
      <c r="N138" s="177"/>
      <c r="O138" s="7"/>
      <c r="P138" s="409"/>
      <c r="Q138" s="7"/>
      <c r="R138" s="1"/>
    </row>
    <row r="139" spans="1:18" customFormat="1">
      <c r="A139" s="499">
        <f t="shared" si="7"/>
        <v>123</v>
      </c>
      <c r="B139" s="537" t="str">
        <f t="shared" si="9"/>
        <v>T</v>
      </c>
      <c r="C139" s="501" t="s">
        <v>387</v>
      </c>
      <c r="D139" s="505" t="s">
        <v>184</v>
      </c>
      <c r="E139" s="500">
        <f t="shared" si="8"/>
        <v>4</v>
      </c>
      <c r="F139" s="506"/>
      <c r="G139" s="504" t="str">
        <f>IFERROR(VLOOKUP(F139,得点テーブル!$B$6:$C$133,2,0),"")</f>
        <v/>
      </c>
      <c r="H139" s="172">
        <v>32</v>
      </c>
      <c r="I139" s="8">
        <v>4</v>
      </c>
      <c r="J139" s="412"/>
      <c r="K139" s="7" t="str">
        <f>IFERROR(VLOOKUP(J139,得点テーブル!$B$6:$D$133,3,0),"")</f>
        <v/>
      </c>
      <c r="L139" s="287"/>
      <c r="M139" s="7"/>
      <c r="N139" s="177"/>
      <c r="O139" s="7"/>
      <c r="P139" s="409"/>
      <c r="Q139" s="7"/>
    </row>
    <row r="140" spans="1:18" customFormat="1">
      <c r="A140" s="499">
        <f t="shared" si="7"/>
        <v>123</v>
      </c>
      <c r="B140" s="537" t="str">
        <f t="shared" si="9"/>
        <v>T</v>
      </c>
      <c r="C140" s="501" t="s">
        <v>492</v>
      </c>
      <c r="D140" s="505" t="s">
        <v>228</v>
      </c>
      <c r="E140" s="500">
        <f t="shared" si="8"/>
        <v>4</v>
      </c>
      <c r="F140" s="506"/>
      <c r="G140" s="504" t="str">
        <f>IFERROR(VLOOKUP(F140,得点テーブル!$B$6:$C$133,2,0),"")</f>
        <v/>
      </c>
      <c r="H140" s="172">
        <v>32</v>
      </c>
      <c r="I140" s="8">
        <v>4</v>
      </c>
      <c r="J140" s="410"/>
      <c r="K140" s="7" t="str">
        <f>IFERROR(VLOOKUP(J140,得点テーブル!$B$6:$D$133,3,0),"")</f>
        <v/>
      </c>
      <c r="L140" s="287"/>
      <c r="M140" s="7"/>
      <c r="N140" s="177"/>
      <c r="O140" s="7"/>
      <c r="P140" s="409"/>
      <c r="Q140" s="7"/>
    </row>
    <row r="141" spans="1:18" customFormat="1">
      <c r="A141" s="499">
        <f t="shared" si="7"/>
        <v>123</v>
      </c>
      <c r="B141" s="537" t="str">
        <f t="shared" si="9"/>
        <v>T</v>
      </c>
      <c r="C141" s="501" t="s">
        <v>493</v>
      </c>
      <c r="D141" s="505" t="s">
        <v>199</v>
      </c>
      <c r="E141" s="500">
        <f t="shared" si="8"/>
        <v>4</v>
      </c>
      <c r="F141" s="506"/>
      <c r="G141" s="504" t="str">
        <f>IFERROR(VLOOKUP(F141,得点テーブル!$B$6:$C$133,2,0),"")</f>
        <v/>
      </c>
      <c r="H141" s="172">
        <v>32</v>
      </c>
      <c r="I141" s="8">
        <v>4</v>
      </c>
      <c r="J141" s="411"/>
      <c r="K141" s="7" t="str">
        <f>IFERROR(VLOOKUP(J141,得点テーブル!$B$6:$D$133,3,0),"")</f>
        <v/>
      </c>
      <c r="L141" s="287"/>
      <c r="M141" s="7"/>
      <c r="N141" s="177"/>
      <c r="O141" s="7"/>
      <c r="P141" s="409"/>
      <c r="Q141" s="7"/>
      <c r="R141" s="1"/>
    </row>
    <row r="142" spans="1:18" customFormat="1">
      <c r="A142" s="499">
        <f t="shared" si="7"/>
        <v>137</v>
      </c>
      <c r="B142" s="537" t="str">
        <f t="shared" si="9"/>
        <v/>
      </c>
      <c r="C142" s="501" t="s">
        <v>521</v>
      </c>
      <c r="D142" s="505" t="s">
        <v>206</v>
      </c>
      <c r="E142" s="500">
        <f t="shared" si="8"/>
        <v>3</v>
      </c>
      <c r="F142" s="506">
        <v>64</v>
      </c>
      <c r="G142" s="504">
        <f>IFERROR(VLOOKUP(F142,得点テーブル!$B$6:$C$133,2,0),"")</f>
        <v>2</v>
      </c>
      <c r="H142" s="172">
        <v>128</v>
      </c>
      <c r="I142" s="8">
        <v>1</v>
      </c>
      <c r="J142" s="411"/>
      <c r="K142" s="7" t="str">
        <f>IFERROR(VLOOKUP(J142,得点テーブル!$B$6:$D$133,3,0),"")</f>
        <v/>
      </c>
      <c r="L142" s="287"/>
      <c r="M142" s="7"/>
      <c r="N142" s="177"/>
      <c r="O142" s="7"/>
      <c r="P142" s="409"/>
      <c r="Q142" s="7"/>
    </row>
    <row r="143" spans="1:18" customFormat="1">
      <c r="A143" s="499">
        <f t="shared" si="7"/>
        <v>137</v>
      </c>
      <c r="B143" s="537" t="str">
        <f t="shared" si="9"/>
        <v>T</v>
      </c>
      <c r="C143" s="501" t="s">
        <v>496</v>
      </c>
      <c r="D143" s="502" t="s">
        <v>182</v>
      </c>
      <c r="E143" s="500">
        <f t="shared" si="8"/>
        <v>3</v>
      </c>
      <c r="F143" s="506">
        <v>64</v>
      </c>
      <c r="G143" s="504">
        <f>IFERROR(VLOOKUP(F143,得点テーブル!$B$6:$C$133,2,0),"")</f>
        <v>2</v>
      </c>
      <c r="H143" s="172">
        <v>128</v>
      </c>
      <c r="I143" s="8">
        <v>1</v>
      </c>
      <c r="J143" s="410"/>
      <c r="K143" s="7" t="str">
        <f>IFERROR(VLOOKUP(J143,得点テーブル!$B$6:$D$133,3,0),"")</f>
        <v/>
      </c>
      <c r="L143" s="287"/>
      <c r="M143" s="7"/>
      <c r="N143" s="177"/>
      <c r="O143" s="7"/>
      <c r="P143" s="409"/>
      <c r="Q143" s="7"/>
    </row>
    <row r="144" spans="1:18" customFormat="1">
      <c r="A144" s="499">
        <f t="shared" si="7"/>
        <v>137</v>
      </c>
      <c r="B144" s="537" t="str">
        <f t="shared" si="9"/>
        <v>T</v>
      </c>
      <c r="C144" s="501" t="s">
        <v>409</v>
      </c>
      <c r="D144" s="505" t="s">
        <v>919</v>
      </c>
      <c r="E144" s="500">
        <f t="shared" si="8"/>
        <v>3</v>
      </c>
      <c r="F144" s="506">
        <v>64</v>
      </c>
      <c r="G144" s="504">
        <f>IFERROR(VLOOKUP(F144,得点テーブル!$B$6:$C$133,2,0),"")</f>
        <v>2</v>
      </c>
      <c r="H144" s="172">
        <v>128</v>
      </c>
      <c r="I144" s="8">
        <v>1</v>
      </c>
      <c r="J144" s="410"/>
      <c r="K144" s="7" t="str">
        <f>IFERROR(VLOOKUP(J144,得点テーブル!$B$6:$D$133,3,0),"")</f>
        <v/>
      </c>
      <c r="L144" s="287"/>
      <c r="M144" s="7"/>
      <c r="N144" s="177"/>
      <c r="O144" s="7"/>
      <c r="P144" s="409"/>
      <c r="Q144" s="7"/>
    </row>
    <row r="145" spans="1:18" customFormat="1">
      <c r="A145" s="499">
        <f t="shared" si="7"/>
        <v>137</v>
      </c>
      <c r="B145" s="537" t="str">
        <f t="shared" si="9"/>
        <v>T</v>
      </c>
      <c r="C145" s="501" t="s">
        <v>405</v>
      </c>
      <c r="D145" s="505" t="s">
        <v>222</v>
      </c>
      <c r="E145" s="500">
        <f t="shared" si="8"/>
        <v>3</v>
      </c>
      <c r="F145" s="506">
        <v>128</v>
      </c>
      <c r="G145" s="504">
        <f>IFERROR(VLOOKUP(F145,得点テーブル!$B$6:$C$133,2,0),"")</f>
        <v>1</v>
      </c>
      <c r="H145" s="172">
        <v>64</v>
      </c>
      <c r="I145" s="8">
        <v>2</v>
      </c>
      <c r="J145" s="410"/>
      <c r="K145" s="7" t="str">
        <f>IFERROR(VLOOKUP(J145,得点テーブル!$B$6:$D$133,3,0),"")</f>
        <v/>
      </c>
      <c r="L145" s="287"/>
      <c r="M145" s="7"/>
      <c r="N145" s="177"/>
      <c r="O145" s="7"/>
      <c r="P145" s="409"/>
      <c r="Q145" s="7"/>
    </row>
    <row r="146" spans="1:18" customFormat="1">
      <c r="A146" s="499">
        <f t="shared" si="7"/>
        <v>137</v>
      </c>
      <c r="B146" s="537" t="str">
        <f t="shared" si="9"/>
        <v>T</v>
      </c>
      <c r="C146" s="501" t="s">
        <v>408</v>
      </c>
      <c r="D146" s="502" t="s">
        <v>722</v>
      </c>
      <c r="E146" s="500">
        <f t="shared" si="8"/>
        <v>3</v>
      </c>
      <c r="F146" s="506">
        <v>128</v>
      </c>
      <c r="G146" s="504">
        <f>IFERROR(VLOOKUP(F146,得点テーブル!$B$6:$C$133,2,0),"")</f>
        <v>1</v>
      </c>
      <c r="H146" s="172">
        <v>64</v>
      </c>
      <c r="I146" s="8">
        <v>2</v>
      </c>
      <c r="J146" s="410"/>
      <c r="K146" s="7" t="str">
        <f>IFERROR(VLOOKUP(J146,得点テーブル!$B$6:$D$133,3,0),"")</f>
        <v/>
      </c>
      <c r="L146" s="287"/>
      <c r="M146" s="7"/>
      <c r="N146" s="177"/>
      <c r="O146" s="7"/>
      <c r="P146" s="409"/>
      <c r="Q146" s="7"/>
      <c r="R146" s="1"/>
    </row>
    <row r="147" spans="1:18" customFormat="1">
      <c r="A147" s="499">
        <f t="shared" si="7"/>
        <v>137</v>
      </c>
      <c r="B147" s="537" t="str">
        <f t="shared" si="9"/>
        <v>T</v>
      </c>
      <c r="C147" s="501" t="s">
        <v>500</v>
      </c>
      <c r="D147" s="505" t="s">
        <v>183</v>
      </c>
      <c r="E147" s="500">
        <f t="shared" si="8"/>
        <v>3</v>
      </c>
      <c r="F147" s="506">
        <v>128</v>
      </c>
      <c r="G147" s="504">
        <f>IFERROR(VLOOKUP(F147,得点テーブル!$B$6:$C$133,2,0),"")</f>
        <v>1</v>
      </c>
      <c r="H147" s="172">
        <v>64</v>
      </c>
      <c r="I147" s="8">
        <v>2</v>
      </c>
      <c r="J147" s="410"/>
      <c r="K147" s="7" t="str">
        <f>IFERROR(VLOOKUP(J147,得点テーブル!$B$6:$D$133,3,0),"")</f>
        <v/>
      </c>
      <c r="L147" s="287"/>
      <c r="M147" s="7"/>
      <c r="N147" s="177"/>
      <c r="O147" s="7"/>
      <c r="P147" s="409"/>
      <c r="Q147" s="7"/>
    </row>
    <row r="148" spans="1:18" customFormat="1">
      <c r="A148" s="499">
        <f t="shared" si="7"/>
        <v>137</v>
      </c>
      <c r="B148" s="537" t="str">
        <f t="shared" si="9"/>
        <v>T</v>
      </c>
      <c r="C148" s="501" t="s">
        <v>501</v>
      </c>
      <c r="D148" s="502" t="s">
        <v>18</v>
      </c>
      <c r="E148" s="500">
        <f t="shared" si="8"/>
        <v>3</v>
      </c>
      <c r="F148" s="506">
        <v>128</v>
      </c>
      <c r="G148" s="504">
        <f>IFERROR(VLOOKUP(F148,得点テーブル!$B$6:$C$133,2,0),"")</f>
        <v>1</v>
      </c>
      <c r="H148" s="172">
        <v>64</v>
      </c>
      <c r="I148" s="8">
        <v>2</v>
      </c>
      <c r="J148" s="410"/>
      <c r="K148" s="7" t="str">
        <f>IFERROR(VLOOKUP(J148,得点テーブル!$B$6:$D$133,3,0),"")</f>
        <v/>
      </c>
      <c r="L148" s="287"/>
      <c r="M148" s="7"/>
      <c r="N148" s="177"/>
      <c r="O148" s="7"/>
      <c r="P148" s="409"/>
      <c r="Q148" s="7"/>
    </row>
    <row r="149" spans="1:18" customFormat="1">
      <c r="A149" s="499">
        <f t="shared" si="7"/>
        <v>144</v>
      </c>
      <c r="B149" s="537" t="str">
        <f t="shared" si="9"/>
        <v/>
      </c>
      <c r="C149" s="501" t="s">
        <v>489</v>
      </c>
      <c r="D149" s="505" t="s">
        <v>271</v>
      </c>
      <c r="E149" s="500">
        <f t="shared" si="8"/>
        <v>2</v>
      </c>
      <c r="F149" s="506">
        <v>64</v>
      </c>
      <c r="G149" s="504">
        <f>IFERROR(VLOOKUP(F149,得点テーブル!$B$6:$C$133,2,0),"")</f>
        <v>2</v>
      </c>
      <c r="H149" s="172"/>
      <c r="I149" s="8"/>
      <c r="J149" s="412"/>
      <c r="K149" s="7" t="str">
        <f>IFERROR(VLOOKUP(J149,得点テーブル!$B$6:$D$133,3,0),"")</f>
        <v/>
      </c>
      <c r="L149" s="287"/>
      <c r="M149" s="7"/>
      <c r="N149" s="177"/>
      <c r="O149" s="7"/>
      <c r="P149" s="409"/>
      <c r="Q149" s="7"/>
    </row>
    <row r="150" spans="1:18" customFormat="1">
      <c r="A150" s="499">
        <f t="shared" si="7"/>
        <v>144</v>
      </c>
      <c r="B150" s="537" t="str">
        <f t="shared" si="9"/>
        <v>T</v>
      </c>
      <c r="C150" s="501" t="s">
        <v>410</v>
      </c>
      <c r="D150" s="505" t="s">
        <v>196</v>
      </c>
      <c r="E150" s="500">
        <f t="shared" si="8"/>
        <v>2</v>
      </c>
      <c r="F150" s="506">
        <v>64</v>
      </c>
      <c r="G150" s="504">
        <f>IFERROR(VLOOKUP(F150,得点テーブル!$B$6:$C$133,2,0),"")</f>
        <v>2</v>
      </c>
      <c r="H150" s="172"/>
      <c r="I150" s="8"/>
      <c r="J150" s="411"/>
      <c r="K150" s="7" t="str">
        <f>IFERROR(VLOOKUP(J150,得点テーブル!$B$6:$D$133,3,0),"")</f>
        <v/>
      </c>
      <c r="L150" s="287"/>
      <c r="M150" s="7"/>
      <c r="N150" s="177"/>
      <c r="O150" s="7"/>
      <c r="P150" s="409"/>
      <c r="Q150" s="7"/>
      <c r="R150" s="1"/>
    </row>
    <row r="151" spans="1:18" customFormat="1">
      <c r="A151" s="499">
        <f t="shared" si="7"/>
        <v>144</v>
      </c>
      <c r="B151" s="537" t="str">
        <f t="shared" si="9"/>
        <v>T</v>
      </c>
      <c r="C151" s="501" t="s">
        <v>412</v>
      </c>
      <c r="D151" s="502" t="s">
        <v>19</v>
      </c>
      <c r="E151" s="500">
        <f t="shared" si="8"/>
        <v>2</v>
      </c>
      <c r="F151" s="506">
        <v>64</v>
      </c>
      <c r="G151" s="504">
        <f>IFERROR(VLOOKUP(F151,得点テーブル!$B$6:$C$133,2,0),"")</f>
        <v>2</v>
      </c>
      <c r="H151" s="172"/>
      <c r="I151" s="8"/>
      <c r="J151" s="412"/>
      <c r="K151" s="7" t="str">
        <f>IFERROR(VLOOKUP(J151,得点テーブル!$B$6:$D$133,3,0),"")</f>
        <v/>
      </c>
      <c r="L151" s="200"/>
      <c r="M151" s="7"/>
      <c r="N151" s="177"/>
      <c r="O151" s="7"/>
      <c r="P151" s="409"/>
      <c r="Q151" s="7"/>
    </row>
    <row r="152" spans="1:18" customFormat="1">
      <c r="A152" s="499">
        <f t="shared" si="7"/>
        <v>144</v>
      </c>
      <c r="B152" s="537" t="str">
        <f t="shared" si="9"/>
        <v>T</v>
      </c>
      <c r="C152" s="501" t="s">
        <v>515</v>
      </c>
      <c r="D152" s="505" t="s">
        <v>184</v>
      </c>
      <c r="E152" s="500">
        <f t="shared" si="8"/>
        <v>2</v>
      </c>
      <c r="F152" s="506">
        <v>64</v>
      </c>
      <c r="G152" s="504">
        <f>IFERROR(VLOOKUP(F152,得点テーブル!$B$6:$C$133,2,0),"")</f>
        <v>2</v>
      </c>
      <c r="H152" s="172"/>
      <c r="I152" s="8"/>
      <c r="J152" s="411"/>
      <c r="K152" s="7" t="str">
        <f>IFERROR(VLOOKUP(J152,得点テーブル!$B$6:$D$133,3,0),"")</f>
        <v/>
      </c>
      <c r="L152" s="287"/>
      <c r="M152" s="7"/>
      <c r="N152" s="177"/>
      <c r="O152" s="7"/>
      <c r="P152" s="409"/>
      <c r="Q152" s="7"/>
    </row>
    <row r="153" spans="1:18" customFormat="1">
      <c r="A153" s="499">
        <f t="shared" si="7"/>
        <v>144</v>
      </c>
      <c r="B153" s="537" t="str">
        <f t="shared" si="9"/>
        <v>T</v>
      </c>
      <c r="C153" s="501" t="s">
        <v>751</v>
      </c>
      <c r="D153" s="505" t="s">
        <v>252</v>
      </c>
      <c r="E153" s="500">
        <f t="shared" si="8"/>
        <v>2</v>
      </c>
      <c r="F153" s="506">
        <v>64</v>
      </c>
      <c r="G153" s="504">
        <f>IFERROR(VLOOKUP(F153,得点テーブル!$B$6:$C$133,2,0),"")</f>
        <v>2</v>
      </c>
      <c r="H153" s="172"/>
      <c r="I153" s="8"/>
      <c r="J153" s="411"/>
      <c r="K153" s="7" t="str">
        <f>IFERROR(VLOOKUP(J153,得点テーブル!$B$6:$D$133,3,0),"")</f>
        <v/>
      </c>
      <c r="L153" s="287"/>
      <c r="M153" s="7"/>
      <c r="N153" s="177"/>
      <c r="O153" s="7"/>
      <c r="P153" s="409"/>
      <c r="Q153" s="7"/>
    </row>
    <row r="154" spans="1:18" customFormat="1">
      <c r="A154" s="499">
        <f t="shared" si="7"/>
        <v>144</v>
      </c>
      <c r="B154" s="537" t="str">
        <f t="shared" si="9"/>
        <v>T</v>
      </c>
      <c r="C154" s="501" t="s">
        <v>754</v>
      </c>
      <c r="D154" s="505" t="s">
        <v>755</v>
      </c>
      <c r="E154" s="500">
        <f t="shared" si="8"/>
        <v>2</v>
      </c>
      <c r="F154" s="506">
        <v>64</v>
      </c>
      <c r="G154" s="504">
        <f>IFERROR(VLOOKUP(F154,得点テーブル!$B$6:$C$133,2,0),"")</f>
        <v>2</v>
      </c>
      <c r="H154" s="172"/>
      <c r="I154" s="8"/>
      <c r="J154" s="411"/>
      <c r="K154" s="7" t="str">
        <f>IFERROR(VLOOKUP(J154,得点テーブル!$B$6:$D$133,3,0),"")</f>
        <v/>
      </c>
      <c r="L154" s="287"/>
      <c r="M154" s="7"/>
      <c r="N154" s="177"/>
      <c r="O154" s="7"/>
      <c r="P154" s="409"/>
      <c r="Q154" s="7"/>
    </row>
    <row r="155" spans="1:18" customFormat="1">
      <c r="A155" s="499">
        <f t="shared" si="7"/>
        <v>144</v>
      </c>
      <c r="B155" s="537" t="str">
        <f t="shared" si="9"/>
        <v>T</v>
      </c>
      <c r="C155" s="501" t="s">
        <v>756</v>
      </c>
      <c r="D155" s="505" t="s">
        <v>757</v>
      </c>
      <c r="E155" s="500">
        <f t="shared" si="8"/>
        <v>2</v>
      </c>
      <c r="F155" s="506">
        <v>64</v>
      </c>
      <c r="G155" s="504">
        <f>IFERROR(VLOOKUP(F155,得点テーブル!$B$6:$C$133,2,0),"")</f>
        <v>2</v>
      </c>
      <c r="H155" s="172"/>
      <c r="I155" s="8"/>
      <c r="J155" s="412"/>
      <c r="K155" s="7" t="str">
        <f>IFERROR(VLOOKUP(J155,得点テーブル!$B$6:$D$133,3,0),"")</f>
        <v/>
      </c>
      <c r="L155" s="287"/>
      <c r="M155" s="7"/>
      <c r="N155" s="177"/>
      <c r="O155" s="7"/>
      <c r="P155" s="409"/>
      <c r="Q155" s="7"/>
      <c r="R155" s="1"/>
    </row>
    <row r="156" spans="1:18" customFormat="1">
      <c r="A156" s="499">
        <f t="shared" si="7"/>
        <v>144</v>
      </c>
      <c r="B156" s="537" t="str">
        <f t="shared" si="9"/>
        <v>T</v>
      </c>
      <c r="C156" s="501" t="s">
        <v>758</v>
      </c>
      <c r="D156" s="502" t="s">
        <v>759</v>
      </c>
      <c r="E156" s="500">
        <f t="shared" si="8"/>
        <v>2</v>
      </c>
      <c r="F156" s="506">
        <v>64</v>
      </c>
      <c r="G156" s="504">
        <f>IFERROR(VLOOKUP(F156,得点テーブル!$B$6:$C$133,2,0),"")</f>
        <v>2</v>
      </c>
      <c r="H156" s="172"/>
      <c r="I156" s="8"/>
      <c r="J156" s="410"/>
      <c r="K156" s="7" t="str">
        <f>IFERROR(VLOOKUP(J156,得点テーブル!$B$6:$D$133,3,0),"")</f>
        <v/>
      </c>
      <c r="L156" s="287"/>
      <c r="M156" s="7"/>
      <c r="N156" s="177"/>
      <c r="O156" s="7"/>
      <c r="P156" s="409"/>
      <c r="Q156" s="7"/>
    </row>
    <row r="157" spans="1:18" customFormat="1">
      <c r="A157" s="499">
        <f t="shared" si="7"/>
        <v>144</v>
      </c>
      <c r="B157" s="537" t="str">
        <f t="shared" si="9"/>
        <v>T</v>
      </c>
      <c r="C157" s="501" t="s">
        <v>760</v>
      </c>
      <c r="D157" s="502" t="s">
        <v>755</v>
      </c>
      <c r="E157" s="500">
        <f t="shared" si="8"/>
        <v>2</v>
      </c>
      <c r="F157" s="506">
        <v>64</v>
      </c>
      <c r="G157" s="504">
        <f>IFERROR(VLOOKUP(F157,得点テーブル!$B$6:$C$133,2,0),"")</f>
        <v>2</v>
      </c>
      <c r="H157" s="172"/>
      <c r="I157" s="8"/>
      <c r="J157" s="410"/>
      <c r="K157" s="7" t="str">
        <f>IFERROR(VLOOKUP(J157,得点テーブル!$B$6:$D$133,3,0),"")</f>
        <v/>
      </c>
      <c r="L157" s="287"/>
      <c r="M157" s="7"/>
      <c r="N157" s="177"/>
      <c r="O157" s="7"/>
      <c r="P157" s="409"/>
      <c r="Q157" s="7"/>
    </row>
    <row r="158" spans="1:18" customFormat="1">
      <c r="A158" s="499">
        <f t="shared" si="7"/>
        <v>144</v>
      </c>
      <c r="B158" s="537" t="str">
        <f t="shared" si="9"/>
        <v>T</v>
      </c>
      <c r="C158" s="501" t="s">
        <v>347</v>
      </c>
      <c r="D158" s="505" t="s">
        <v>231</v>
      </c>
      <c r="E158" s="500">
        <f t="shared" si="8"/>
        <v>2</v>
      </c>
      <c r="F158" s="506"/>
      <c r="G158" s="504" t="str">
        <f>IFERROR(VLOOKUP(F158,得点テーブル!$B$6:$C$133,2,0),"")</f>
        <v/>
      </c>
      <c r="H158" s="172">
        <v>64</v>
      </c>
      <c r="I158" s="8">
        <v>2</v>
      </c>
      <c r="J158" s="411"/>
      <c r="K158" s="7" t="str">
        <f>IFERROR(VLOOKUP(J158,得点テーブル!$B$6:$D$133,3,0),"")</f>
        <v/>
      </c>
      <c r="L158" s="287"/>
      <c r="M158" s="7"/>
      <c r="N158" s="177"/>
      <c r="O158" s="7"/>
      <c r="P158" s="409"/>
      <c r="Q158" s="7"/>
    </row>
    <row r="159" spans="1:18" customFormat="1">
      <c r="A159" s="499">
        <f t="shared" si="7"/>
        <v>144</v>
      </c>
      <c r="B159" s="537" t="str">
        <f t="shared" si="9"/>
        <v>T</v>
      </c>
      <c r="C159" s="508" t="s">
        <v>484</v>
      </c>
      <c r="D159" s="509" t="s">
        <v>183</v>
      </c>
      <c r="E159" s="500">
        <f t="shared" si="8"/>
        <v>2</v>
      </c>
      <c r="F159" s="506"/>
      <c r="G159" s="504" t="str">
        <f>IFERROR(VLOOKUP(F159,得点テーブル!$B$6:$C$133,2,0),"")</f>
        <v/>
      </c>
      <c r="H159" s="172">
        <v>64</v>
      </c>
      <c r="I159" s="8">
        <v>2</v>
      </c>
      <c r="J159" s="410"/>
      <c r="K159" s="7" t="str">
        <f>IFERROR(VLOOKUP(J159,得点テーブル!$B$6:$D$133,3,0),"")</f>
        <v/>
      </c>
      <c r="L159" s="287"/>
      <c r="M159" s="7"/>
      <c r="N159" s="177"/>
      <c r="O159" s="7"/>
      <c r="P159" s="409"/>
      <c r="Q159" s="7"/>
      <c r="R159" s="1"/>
    </row>
    <row r="160" spans="1:18" customFormat="1">
      <c r="A160" s="499">
        <f t="shared" si="7"/>
        <v>144</v>
      </c>
      <c r="B160" s="537" t="str">
        <f t="shared" si="9"/>
        <v>T</v>
      </c>
      <c r="C160" s="501" t="s">
        <v>384</v>
      </c>
      <c r="D160" s="505" t="s">
        <v>219</v>
      </c>
      <c r="E160" s="500">
        <f t="shared" si="8"/>
        <v>2</v>
      </c>
      <c r="F160" s="506"/>
      <c r="G160" s="504" t="str">
        <f>IFERROR(VLOOKUP(F160,得点テーブル!$B$6:$C$133,2,0),"")</f>
        <v/>
      </c>
      <c r="H160" s="172">
        <v>64</v>
      </c>
      <c r="I160" s="8">
        <v>2</v>
      </c>
      <c r="J160" s="411"/>
      <c r="K160" s="7" t="str">
        <f>IFERROR(VLOOKUP(J160,得点テーブル!$B$6:$D$133,3,0),"")</f>
        <v/>
      </c>
      <c r="L160" s="287"/>
      <c r="M160" s="7"/>
      <c r="N160" s="177"/>
      <c r="O160" s="7"/>
      <c r="P160" s="409"/>
      <c r="Q160" s="7"/>
    </row>
    <row r="161" spans="1:18" customFormat="1">
      <c r="A161" s="499">
        <f t="shared" si="7"/>
        <v>144</v>
      </c>
      <c r="B161" s="537" t="str">
        <f t="shared" si="9"/>
        <v>T</v>
      </c>
      <c r="C161" s="501" t="s">
        <v>381</v>
      </c>
      <c r="D161" s="505" t="s">
        <v>183</v>
      </c>
      <c r="E161" s="500">
        <f t="shared" si="8"/>
        <v>2</v>
      </c>
      <c r="F161" s="506"/>
      <c r="G161" s="504" t="str">
        <f>IFERROR(VLOOKUP(F161,得点テーブル!$B$6:$C$133,2,0),"")</f>
        <v/>
      </c>
      <c r="H161" s="172">
        <v>64</v>
      </c>
      <c r="I161" s="8">
        <v>2</v>
      </c>
      <c r="J161" s="410"/>
      <c r="K161" s="7" t="str">
        <f>IFERROR(VLOOKUP(J161,得点テーブル!$B$6:$D$133,3,0),"")</f>
        <v/>
      </c>
      <c r="L161" s="287"/>
      <c r="M161" s="7"/>
      <c r="N161" s="177"/>
      <c r="O161" s="7"/>
      <c r="P161" s="409"/>
      <c r="Q161" s="7"/>
    </row>
    <row r="162" spans="1:18" customFormat="1">
      <c r="A162" s="499">
        <f t="shared" si="7"/>
        <v>144</v>
      </c>
      <c r="B162" s="537" t="str">
        <f t="shared" si="9"/>
        <v>T</v>
      </c>
      <c r="C162" s="501" t="s">
        <v>372</v>
      </c>
      <c r="D162" s="502" t="s">
        <v>242</v>
      </c>
      <c r="E162" s="500">
        <f t="shared" si="8"/>
        <v>2</v>
      </c>
      <c r="F162" s="506"/>
      <c r="G162" s="504" t="str">
        <f>IFERROR(VLOOKUP(F162,得点テーブル!$B$6:$C$133,2,0),"")</f>
        <v/>
      </c>
      <c r="H162" s="172">
        <v>64</v>
      </c>
      <c r="I162" s="8">
        <v>2</v>
      </c>
      <c r="J162" s="412"/>
      <c r="K162" s="7" t="str">
        <f>IFERROR(VLOOKUP(J162,得点テーブル!$B$6:$D$133,3,0),"")</f>
        <v/>
      </c>
      <c r="L162" s="287"/>
      <c r="M162" s="7"/>
      <c r="N162" s="177"/>
      <c r="O162" s="7"/>
      <c r="P162" s="409"/>
      <c r="Q162" s="7"/>
    </row>
    <row r="163" spans="1:18" customFormat="1">
      <c r="A163" s="499">
        <f t="shared" si="7"/>
        <v>144</v>
      </c>
      <c r="B163" s="537" t="str">
        <f t="shared" si="9"/>
        <v>T</v>
      </c>
      <c r="C163" s="501" t="s">
        <v>498</v>
      </c>
      <c r="D163" s="505" t="s">
        <v>227</v>
      </c>
      <c r="E163" s="500">
        <f t="shared" si="8"/>
        <v>2</v>
      </c>
      <c r="F163" s="506"/>
      <c r="G163" s="504" t="str">
        <f>IFERROR(VLOOKUP(F163,得点テーブル!$B$6:$C$133,2,0),"")</f>
        <v/>
      </c>
      <c r="H163" s="172">
        <v>64</v>
      </c>
      <c r="I163" s="8">
        <v>2</v>
      </c>
      <c r="J163" s="411"/>
      <c r="K163" s="7" t="str">
        <f>IFERROR(VLOOKUP(J163,得点テーブル!$B$6:$D$133,3,0),"")</f>
        <v/>
      </c>
      <c r="L163" s="287"/>
      <c r="M163" s="7"/>
      <c r="N163" s="177"/>
      <c r="O163" s="7"/>
      <c r="P163" s="409"/>
      <c r="Q163" s="7"/>
      <c r="R163" s="1"/>
    </row>
    <row r="164" spans="1:18" customFormat="1">
      <c r="A164" s="499">
        <f t="shared" si="7"/>
        <v>144</v>
      </c>
      <c r="B164" s="537" t="str">
        <f t="shared" si="9"/>
        <v>T</v>
      </c>
      <c r="C164" s="501" t="s">
        <v>499</v>
      </c>
      <c r="D164" s="502" t="s">
        <v>183</v>
      </c>
      <c r="E164" s="500">
        <f t="shared" si="8"/>
        <v>2</v>
      </c>
      <c r="F164" s="506"/>
      <c r="G164" s="504" t="str">
        <f>IFERROR(VLOOKUP(F164,得点テーブル!$B$6:$C$133,2,0),"")</f>
        <v/>
      </c>
      <c r="H164" s="172">
        <v>64</v>
      </c>
      <c r="I164" s="8">
        <v>2</v>
      </c>
      <c r="J164" s="410"/>
      <c r="K164" s="7" t="str">
        <f>IFERROR(VLOOKUP(J164,得点テーブル!$B$6:$D$133,3,0),"")</f>
        <v/>
      </c>
      <c r="L164" s="287"/>
      <c r="M164" s="7"/>
      <c r="N164" s="177"/>
      <c r="O164" s="7"/>
      <c r="P164" s="409"/>
      <c r="Q164" s="7"/>
    </row>
    <row r="165" spans="1:18" customFormat="1">
      <c r="A165" s="499">
        <f t="shared" si="7"/>
        <v>144</v>
      </c>
      <c r="B165" s="537" t="str">
        <f t="shared" si="9"/>
        <v>T</v>
      </c>
      <c r="C165" s="501" t="s">
        <v>393</v>
      </c>
      <c r="D165" s="502" t="s">
        <v>242</v>
      </c>
      <c r="E165" s="500">
        <f t="shared" si="8"/>
        <v>2</v>
      </c>
      <c r="F165" s="506"/>
      <c r="G165" s="504" t="str">
        <f>IFERROR(VLOOKUP(F165,得点テーブル!$B$6:$C$133,2,0),"")</f>
        <v/>
      </c>
      <c r="H165" s="172">
        <v>64</v>
      </c>
      <c r="I165" s="8">
        <v>2</v>
      </c>
      <c r="J165" s="410"/>
      <c r="K165" s="7" t="str">
        <f>IFERROR(VLOOKUP(J165,得点テーブル!$B$6:$D$133,3,0),"")</f>
        <v/>
      </c>
      <c r="L165" s="287"/>
      <c r="M165" s="7"/>
      <c r="N165" s="177"/>
      <c r="O165" s="7"/>
      <c r="P165" s="409"/>
      <c r="Q165" s="7"/>
    </row>
    <row r="166" spans="1:18" customFormat="1">
      <c r="A166" s="499">
        <f t="shared" si="7"/>
        <v>144</v>
      </c>
      <c r="B166" s="537" t="str">
        <f t="shared" si="9"/>
        <v>T</v>
      </c>
      <c r="C166" s="501" t="s">
        <v>495</v>
      </c>
      <c r="D166" s="505" t="s">
        <v>244</v>
      </c>
      <c r="E166" s="500">
        <f t="shared" si="8"/>
        <v>2</v>
      </c>
      <c r="F166" s="506"/>
      <c r="G166" s="504" t="str">
        <f>IFERROR(VLOOKUP(F166,得点テーブル!$B$6:$C$133,2,0),"")</f>
        <v/>
      </c>
      <c r="H166" s="172">
        <v>64</v>
      </c>
      <c r="I166" s="8">
        <v>2</v>
      </c>
      <c r="J166" s="410"/>
      <c r="K166" s="7" t="str">
        <f>IFERROR(VLOOKUP(J166,得点テーブル!$B$6:$D$133,3,0),"")</f>
        <v/>
      </c>
      <c r="L166" s="287"/>
      <c r="M166" s="7"/>
      <c r="N166" s="177"/>
      <c r="O166" s="7"/>
      <c r="P166" s="409"/>
      <c r="Q166" s="7"/>
    </row>
    <row r="167" spans="1:18" customFormat="1">
      <c r="A167" s="499">
        <f t="shared" si="7"/>
        <v>144</v>
      </c>
      <c r="B167" s="537" t="str">
        <f t="shared" si="9"/>
        <v>T</v>
      </c>
      <c r="C167" s="501" t="s">
        <v>411</v>
      </c>
      <c r="D167" s="502" t="s">
        <v>196</v>
      </c>
      <c r="E167" s="500">
        <f t="shared" si="8"/>
        <v>2</v>
      </c>
      <c r="F167" s="506"/>
      <c r="G167" s="504" t="str">
        <f>IFERROR(VLOOKUP(F167,得点テーブル!$B$6:$C$133,2,0),"")</f>
        <v/>
      </c>
      <c r="H167" s="172">
        <v>64</v>
      </c>
      <c r="I167" s="8">
        <v>2</v>
      </c>
      <c r="J167" s="411"/>
      <c r="K167" s="7" t="str">
        <f>IFERROR(VLOOKUP(J167,得点テーブル!$B$6:$D$133,3,0),"")</f>
        <v/>
      </c>
      <c r="L167" s="287"/>
      <c r="M167" s="7"/>
      <c r="N167" s="177"/>
      <c r="O167" s="7"/>
      <c r="P167" s="409"/>
      <c r="Q167" s="7"/>
    </row>
    <row r="168" spans="1:18" customFormat="1">
      <c r="A168" s="499">
        <f t="shared" si="7"/>
        <v>144</v>
      </c>
      <c r="B168" s="537" t="str">
        <f t="shared" si="9"/>
        <v>T</v>
      </c>
      <c r="C168" s="501" t="s">
        <v>386</v>
      </c>
      <c r="D168" s="505" t="s">
        <v>184</v>
      </c>
      <c r="E168" s="500">
        <f t="shared" si="8"/>
        <v>2</v>
      </c>
      <c r="F168" s="506"/>
      <c r="G168" s="504" t="str">
        <f>IFERROR(VLOOKUP(F168,得点テーブル!$B$6:$C$133,2,0),"")</f>
        <v/>
      </c>
      <c r="H168" s="172">
        <v>64</v>
      </c>
      <c r="I168" s="8">
        <v>2</v>
      </c>
      <c r="J168" s="412"/>
      <c r="K168" s="7" t="str">
        <f>IFERROR(VLOOKUP(J168,得点テーブル!$B$6:$D$133,3,0),"")</f>
        <v/>
      </c>
      <c r="L168" s="287"/>
      <c r="M168" s="7"/>
      <c r="N168" s="177"/>
      <c r="O168" s="7"/>
      <c r="P168" s="409"/>
      <c r="Q168" s="7"/>
    </row>
    <row r="169" spans="1:18" customFormat="1">
      <c r="A169" s="499">
        <f t="shared" si="7"/>
        <v>144</v>
      </c>
      <c r="B169" s="537" t="str">
        <f t="shared" si="9"/>
        <v>T</v>
      </c>
      <c r="C169" s="501" t="s">
        <v>509</v>
      </c>
      <c r="D169" s="505" t="s">
        <v>183</v>
      </c>
      <c r="E169" s="500">
        <f t="shared" si="8"/>
        <v>2</v>
      </c>
      <c r="F169" s="506"/>
      <c r="G169" s="504" t="str">
        <f>IFERROR(VLOOKUP(F169,得点テーブル!$B$6:$C$133,2,0),"")</f>
        <v/>
      </c>
      <c r="H169" s="172">
        <v>64</v>
      </c>
      <c r="I169" s="8">
        <v>2</v>
      </c>
      <c r="J169" s="410"/>
      <c r="K169" s="7" t="str">
        <f>IFERROR(VLOOKUP(J169,得点テーブル!$B$6:$D$133,3,0),"")</f>
        <v/>
      </c>
      <c r="L169" s="287"/>
      <c r="M169" s="7"/>
      <c r="N169" s="177"/>
      <c r="O169" s="7"/>
      <c r="P169" s="409"/>
      <c r="Q169" s="7"/>
    </row>
    <row r="170" spans="1:18" customFormat="1">
      <c r="A170" s="499">
        <f t="shared" si="7"/>
        <v>144</v>
      </c>
      <c r="B170" s="537" t="str">
        <f t="shared" si="9"/>
        <v>T</v>
      </c>
      <c r="C170" s="501" t="s">
        <v>385</v>
      </c>
      <c r="D170" s="502" t="s">
        <v>254</v>
      </c>
      <c r="E170" s="500">
        <f t="shared" si="8"/>
        <v>2</v>
      </c>
      <c r="F170" s="506"/>
      <c r="G170" s="504" t="str">
        <f>IFERROR(VLOOKUP(F170,得点テーブル!$B$6:$C$133,2,0),"")</f>
        <v/>
      </c>
      <c r="H170" s="172">
        <v>64</v>
      </c>
      <c r="I170" s="8">
        <v>2</v>
      </c>
      <c r="J170" s="410"/>
      <c r="K170" s="7" t="str">
        <f>IFERROR(VLOOKUP(J170,得点テーブル!$B$6:$D$133,3,0),"")</f>
        <v/>
      </c>
      <c r="L170" s="287"/>
      <c r="M170" s="7"/>
      <c r="N170" s="177"/>
      <c r="O170" s="7"/>
      <c r="P170" s="409"/>
      <c r="Q170" s="7"/>
    </row>
    <row r="171" spans="1:18" customFormat="1">
      <c r="A171" s="499">
        <f t="shared" si="7"/>
        <v>144</v>
      </c>
      <c r="B171" s="537" t="str">
        <f t="shared" si="9"/>
        <v>T</v>
      </c>
      <c r="C171" s="501" t="s">
        <v>380</v>
      </c>
      <c r="D171" s="505" t="s">
        <v>196</v>
      </c>
      <c r="E171" s="500">
        <f t="shared" si="8"/>
        <v>2</v>
      </c>
      <c r="F171" s="506"/>
      <c r="G171" s="504" t="str">
        <f>IFERROR(VLOOKUP(F171,得点テーブル!$B$6:$C$133,2,0),"")</f>
        <v/>
      </c>
      <c r="H171" s="172">
        <v>64</v>
      </c>
      <c r="I171" s="8">
        <v>2</v>
      </c>
      <c r="J171" s="410"/>
      <c r="K171" s="7" t="str">
        <f>IFERROR(VLOOKUP(J171,得点テーブル!$B$6:$D$133,3,0),"")</f>
        <v/>
      </c>
      <c r="L171" s="287"/>
      <c r="M171" s="7"/>
      <c r="N171" s="177"/>
      <c r="O171" s="7"/>
      <c r="P171" s="409"/>
      <c r="Q171" s="7"/>
      <c r="R171" s="1"/>
    </row>
    <row r="172" spans="1:18" customFormat="1">
      <c r="A172" s="499">
        <f t="shared" si="7"/>
        <v>144</v>
      </c>
      <c r="B172" s="537" t="str">
        <f t="shared" si="9"/>
        <v>T</v>
      </c>
      <c r="C172" s="501" t="s">
        <v>506</v>
      </c>
      <c r="D172" s="505" t="s">
        <v>253</v>
      </c>
      <c r="E172" s="500">
        <f t="shared" si="8"/>
        <v>2</v>
      </c>
      <c r="F172" s="506"/>
      <c r="G172" s="504" t="str">
        <f>IFERROR(VLOOKUP(F172,得点テーブル!$B$6:$C$133,2,0),"")</f>
        <v/>
      </c>
      <c r="H172" s="172">
        <v>64</v>
      </c>
      <c r="I172" s="8">
        <v>2</v>
      </c>
      <c r="J172" s="411"/>
      <c r="K172" s="7" t="str">
        <f>IFERROR(VLOOKUP(J172,得点テーブル!$B$6:$D$133,3,0),"")</f>
        <v/>
      </c>
      <c r="L172" s="287"/>
      <c r="M172" s="7"/>
      <c r="N172" s="177"/>
      <c r="O172" s="7"/>
      <c r="P172" s="409"/>
      <c r="Q172" s="7"/>
    </row>
    <row r="173" spans="1:18" customFormat="1">
      <c r="A173" s="499">
        <f t="shared" si="7"/>
        <v>144</v>
      </c>
      <c r="B173" s="537" t="str">
        <f t="shared" si="9"/>
        <v>T</v>
      </c>
      <c r="C173" s="501" t="s">
        <v>507</v>
      </c>
      <c r="D173" s="505" t="s">
        <v>246</v>
      </c>
      <c r="E173" s="500">
        <f t="shared" si="8"/>
        <v>2</v>
      </c>
      <c r="F173" s="506"/>
      <c r="G173" s="504" t="str">
        <f>IFERROR(VLOOKUP(F173,得点テーブル!$B$6:$C$133,2,0),"")</f>
        <v/>
      </c>
      <c r="H173" s="172">
        <v>64</v>
      </c>
      <c r="I173" s="8">
        <v>2</v>
      </c>
      <c r="J173" s="411"/>
      <c r="K173" s="7" t="str">
        <f>IFERROR(VLOOKUP(J173,得点テーブル!$B$6:$D$133,3,0),"")</f>
        <v/>
      </c>
      <c r="L173" s="287"/>
      <c r="M173" s="7"/>
      <c r="N173" s="177"/>
      <c r="O173" s="7"/>
      <c r="P173" s="409"/>
      <c r="Q173" s="7"/>
    </row>
    <row r="174" spans="1:18" customFormat="1">
      <c r="A174" s="499">
        <f t="shared" si="7"/>
        <v>144</v>
      </c>
      <c r="B174" s="537" t="str">
        <f t="shared" si="9"/>
        <v>T</v>
      </c>
      <c r="C174" s="501" t="s">
        <v>713</v>
      </c>
      <c r="D174" s="505" t="s">
        <v>213</v>
      </c>
      <c r="E174" s="500">
        <f t="shared" si="8"/>
        <v>2</v>
      </c>
      <c r="F174" s="506"/>
      <c r="G174" s="504" t="str">
        <f>IFERROR(VLOOKUP(F174,得点テーブル!$B$6:$C$133,2,0),"")</f>
        <v/>
      </c>
      <c r="H174" s="172">
        <v>64</v>
      </c>
      <c r="I174" s="8">
        <v>2</v>
      </c>
      <c r="J174" s="410"/>
      <c r="K174" s="7" t="str">
        <f>IFERROR(VLOOKUP(J174,得点テーブル!$B$6:$D$133,3,0),"")</f>
        <v/>
      </c>
      <c r="L174" s="287"/>
      <c r="M174" s="7"/>
      <c r="N174" s="177"/>
      <c r="O174" s="7"/>
      <c r="P174" s="409"/>
      <c r="Q174" s="7"/>
    </row>
    <row r="175" spans="1:18" customFormat="1">
      <c r="A175" s="499">
        <f t="shared" si="7"/>
        <v>144</v>
      </c>
      <c r="B175" s="537" t="str">
        <f t="shared" si="9"/>
        <v>T</v>
      </c>
      <c r="C175" s="501" t="s">
        <v>510</v>
      </c>
      <c r="D175" s="505" t="s">
        <v>729</v>
      </c>
      <c r="E175" s="500">
        <f t="shared" si="8"/>
        <v>2</v>
      </c>
      <c r="F175" s="506"/>
      <c r="G175" s="504" t="str">
        <f>IFERROR(VLOOKUP(F175,得点テーブル!$B$6:$C$133,2,0),"")</f>
        <v/>
      </c>
      <c r="H175" s="172">
        <v>64</v>
      </c>
      <c r="I175" s="8">
        <v>2</v>
      </c>
      <c r="J175" s="412"/>
      <c r="K175" s="7" t="str">
        <f>IFERROR(VLOOKUP(J175,得点テーブル!$B$6:$D$133,3,0),"")</f>
        <v/>
      </c>
      <c r="L175" s="287"/>
      <c r="M175" s="7"/>
      <c r="N175" s="177"/>
      <c r="O175" s="7"/>
      <c r="P175" s="409"/>
      <c r="Q175" s="7"/>
    </row>
    <row r="176" spans="1:18" customFormat="1">
      <c r="A176" s="499">
        <f t="shared" si="7"/>
        <v>144</v>
      </c>
      <c r="B176" s="537" t="str">
        <f t="shared" si="9"/>
        <v>T</v>
      </c>
      <c r="C176" s="501" t="s">
        <v>407</v>
      </c>
      <c r="D176" s="502" t="s">
        <v>722</v>
      </c>
      <c r="E176" s="500">
        <f t="shared" si="8"/>
        <v>2</v>
      </c>
      <c r="F176" s="506">
        <v>128</v>
      </c>
      <c r="G176" s="504">
        <f>IFERROR(VLOOKUP(F176,得点テーブル!$B$6:$C$133,2,0),"")</f>
        <v>1</v>
      </c>
      <c r="H176" s="172">
        <v>128</v>
      </c>
      <c r="I176" s="8">
        <v>1</v>
      </c>
      <c r="J176" s="410"/>
      <c r="K176" s="7" t="str">
        <f>IFERROR(VLOOKUP(J176,得点テーブル!$B$6:$D$133,3,0),"")</f>
        <v/>
      </c>
      <c r="L176" s="287"/>
      <c r="M176" s="7"/>
      <c r="N176" s="177"/>
      <c r="O176" s="7"/>
      <c r="P176" s="409"/>
      <c r="Q176" s="7"/>
    </row>
    <row r="177" spans="1:18" customFormat="1">
      <c r="A177" s="499">
        <f t="shared" si="7"/>
        <v>144</v>
      </c>
      <c r="B177" s="537" t="str">
        <f t="shared" si="9"/>
        <v>T</v>
      </c>
      <c r="C177" s="501" t="s">
        <v>497</v>
      </c>
      <c r="D177" s="505" t="s">
        <v>184</v>
      </c>
      <c r="E177" s="500">
        <f t="shared" si="8"/>
        <v>2</v>
      </c>
      <c r="F177" s="506">
        <v>128</v>
      </c>
      <c r="G177" s="504">
        <f>IFERROR(VLOOKUP(F177,得点テーブル!$B$6:$C$133,2,0),"")</f>
        <v>1</v>
      </c>
      <c r="H177" s="172">
        <v>128</v>
      </c>
      <c r="I177" s="8">
        <v>1</v>
      </c>
      <c r="J177" s="412"/>
      <c r="K177" s="7" t="str">
        <f>IFERROR(VLOOKUP(J177,得点テーブル!$B$6:$D$133,3,0),"")</f>
        <v/>
      </c>
      <c r="L177" s="287"/>
      <c r="M177" s="7"/>
      <c r="N177" s="177"/>
      <c r="O177" s="7"/>
      <c r="P177" s="409"/>
      <c r="Q177" s="7"/>
      <c r="R177" s="1"/>
    </row>
    <row r="178" spans="1:18" customFormat="1">
      <c r="A178" s="499">
        <f t="shared" si="7"/>
        <v>144</v>
      </c>
      <c r="B178" s="537" t="str">
        <f t="shared" si="9"/>
        <v>T</v>
      </c>
      <c r="C178" s="501" t="s">
        <v>522</v>
      </c>
      <c r="D178" s="502" t="s">
        <v>222</v>
      </c>
      <c r="E178" s="500">
        <f t="shared" si="8"/>
        <v>2</v>
      </c>
      <c r="F178" s="506">
        <v>128</v>
      </c>
      <c r="G178" s="504">
        <f>IFERROR(VLOOKUP(F178,得点テーブル!$B$6:$C$133,2,0),"")</f>
        <v>1</v>
      </c>
      <c r="H178" s="172">
        <v>128</v>
      </c>
      <c r="I178" s="8">
        <v>1</v>
      </c>
      <c r="J178" s="411"/>
      <c r="K178" s="7" t="str">
        <f>IFERROR(VLOOKUP(J178,得点テーブル!$B$6:$D$133,3,0),"")</f>
        <v/>
      </c>
      <c r="L178" s="287"/>
      <c r="M178" s="7"/>
      <c r="N178" s="177"/>
      <c r="O178" s="7"/>
      <c r="P178" s="409"/>
      <c r="Q178" s="7"/>
    </row>
    <row r="179" spans="1:18" customFormat="1">
      <c r="A179" s="499">
        <f t="shared" si="7"/>
        <v>144</v>
      </c>
      <c r="B179" s="537" t="str">
        <f t="shared" si="9"/>
        <v>T</v>
      </c>
      <c r="C179" s="501" t="s">
        <v>520</v>
      </c>
      <c r="D179" s="505" t="s">
        <v>206</v>
      </c>
      <c r="E179" s="500">
        <f t="shared" si="8"/>
        <v>2</v>
      </c>
      <c r="F179" s="506">
        <v>128</v>
      </c>
      <c r="G179" s="504">
        <f>IFERROR(VLOOKUP(F179,得点テーブル!$B$6:$C$133,2,0),"")</f>
        <v>1</v>
      </c>
      <c r="H179" s="172">
        <v>128</v>
      </c>
      <c r="I179" s="8">
        <v>1</v>
      </c>
      <c r="J179" s="411"/>
      <c r="K179" s="7" t="str">
        <f>IFERROR(VLOOKUP(J179,得点テーブル!$B$6:$D$133,3,0),"")</f>
        <v/>
      </c>
      <c r="L179" s="287"/>
      <c r="M179" s="7"/>
      <c r="N179" s="177"/>
      <c r="O179" s="7"/>
      <c r="P179" s="409"/>
      <c r="Q179" s="7"/>
    </row>
    <row r="180" spans="1:18" customFormat="1">
      <c r="A180" s="499">
        <f t="shared" si="7"/>
        <v>144</v>
      </c>
      <c r="B180" s="537" t="str">
        <f t="shared" si="9"/>
        <v>T</v>
      </c>
      <c r="C180" s="501" t="s">
        <v>370</v>
      </c>
      <c r="D180" s="502" t="s">
        <v>184</v>
      </c>
      <c r="E180" s="500">
        <f t="shared" si="8"/>
        <v>2</v>
      </c>
      <c r="F180" s="506">
        <v>128</v>
      </c>
      <c r="G180" s="504">
        <f>IFERROR(VLOOKUP(F180,得点テーブル!$B$6:$C$133,2,0),"")</f>
        <v>1</v>
      </c>
      <c r="H180" s="172">
        <v>128</v>
      </c>
      <c r="I180" s="8">
        <v>1</v>
      </c>
      <c r="J180" s="410"/>
      <c r="K180" s="7" t="str">
        <f>IFERROR(VLOOKUP(J180,得点テーブル!$B$6:$D$133,3,0),"")</f>
        <v/>
      </c>
      <c r="L180" s="287"/>
      <c r="M180" s="7"/>
      <c r="N180" s="177"/>
      <c r="O180" s="7"/>
      <c r="P180" s="409"/>
      <c r="Q180" s="7"/>
    </row>
    <row r="181" spans="1:18" customFormat="1">
      <c r="A181" s="499">
        <f t="shared" si="7"/>
        <v>176</v>
      </c>
      <c r="B181" s="537" t="str">
        <f t="shared" si="9"/>
        <v/>
      </c>
      <c r="C181" s="501" t="s">
        <v>476</v>
      </c>
      <c r="D181" s="505" t="s">
        <v>196</v>
      </c>
      <c r="E181" s="500">
        <f t="shared" si="8"/>
        <v>1</v>
      </c>
      <c r="F181" s="506"/>
      <c r="G181" s="504" t="str">
        <f>IFERROR(VLOOKUP(F181,得点テーブル!$B$6:$C$133,2,0),"")</f>
        <v/>
      </c>
      <c r="H181" s="172">
        <v>128</v>
      </c>
      <c r="I181" s="8">
        <v>1</v>
      </c>
      <c r="J181" s="410"/>
      <c r="K181" s="7" t="str">
        <f>IFERROR(VLOOKUP(J181,得点テーブル!$B$6:$D$133,3,0),"")</f>
        <v/>
      </c>
      <c r="L181" s="287"/>
      <c r="M181" s="7"/>
      <c r="N181" s="177"/>
      <c r="O181" s="7"/>
      <c r="P181" s="409"/>
      <c r="Q181" s="7"/>
    </row>
    <row r="182" spans="1:18" customFormat="1">
      <c r="A182" s="499">
        <f t="shared" si="7"/>
        <v>176</v>
      </c>
      <c r="B182" s="537" t="str">
        <f t="shared" si="9"/>
        <v>T</v>
      </c>
      <c r="C182" s="501" t="s">
        <v>413</v>
      </c>
      <c r="D182" s="502" t="s">
        <v>19</v>
      </c>
      <c r="E182" s="500">
        <f t="shared" si="8"/>
        <v>1</v>
      </c>
      <c r="F182" s="506">
        <v>128</v>
      </c>
      <c r="G182" s="504">
        <f>IFERROR(VLOOKUP(F182,得点テーブル!$B$6:$C$133,2,0),"")</f>
        <v>1</v>
      </c>
      <c r="H182" s="172"/>
      <c r="I182" s="8"/>
      <c r="J182" s="412"/>
      <c r="K182" s="7" t="str">
        <f>IFERROR(VLOOKUP(J182,得点テーブル!$B$6:$D$133,3,0),"")</f>
        <v/>
      </c>
      <c r="L182" s="287"/>
      <c r="M182" s="7"/>
      <c r="N182" s="177"/>
      <c r="O182" s="7"/>
      <c r="P182" s="409"/>
      <c r="Q182" s="7"/>
    </row>
    <row r="183" spans="1:18" customFormat="1">
      <c r="A183" s="499">
        <f t="shared" si="7"/>
        <v>176</v>
      </c>
      <c r="B183" s="537" t="str">
        <f t="shared" si="9"/>
        <v>T</v>
      </c>
      <c r="C183" s="501" t="s">
        <v>426</v>
      </c>
      <c r="D183" s="505" t="s">
        <v>271</v>
      </c>
      <c r="E183" s="500">
        <f t="shared" si="8"/>
        <v>1</v>
      </c>
      <c r="F183" s="506">
        <v>128</v>
      </c>
      <c r="G183" s="504">
        <f>IFERROR(VLOOKUP(F183,得点テーブル!$B$6:$C$133,2,0),"")</f>
        <v>1</v>
      </c>
      <c r="H183" s="172"/>
      <c r="I183" s="8"/>
      <c r="J183" s="411"/>
      <c r="K183" s="7" t="str">
        <f>IFERROR(VLOOKUP(J183,得点テーブル!$B$6:$D$133,3,0),"")</f>
        <v/>
      </c>
      <c r="L183" s="287"/>
      <c r="M183" s="7"/>
      <c r="N183" s="177"/>
      <c r="O183" s="7"/>
      <c r="P183" s="409"/>
      <c r="Q183" s="7"/>
    </row>
    <row r="184" spans="1:18" customFormat="1">
      <c r="A184" s="499">
        <f t="shared" si="7"/>
        <v>176</v>
      </c>
      <c r="B184" s="537" t="str">
        <f t="shared" si="9"/>
        <v>T</v>
      </c>
      <c r="C184" s="501" t="s">
        <v>421</v>
      </c>
      <c r="D184" s="505" t="s">
        <v>729</v>
      </c>
      <c r="E184" s="500">
        <f t="shared" si="8"/>
        <v>1</v>
      </c>
      <c r="F184" s="506"/>
      <c r="G184" s="504" t="str">
        <f>IFERROR(VLOOKUP(F184,得点テーブル!$B$6:$C$133,2,0),"")</f>
        <v/>
      </c>
      <c r="H184" s="172">
        <v>128</v>
      </c>
      <c r="I184" s="8">
        <v>1</v>
      </c>
      <c r="J184" s="410"/>
      <c r="K184" s="7" t="str">
        <f>IFERROR(VLOOKUP(J184,得点テーブル!$B$6:$D$133,3,0),"")</f>
        <v/>
      </c>
      <c r="L184" s="287"/>
      <c r="M184" s="7"/>
      <c r="N184" s="177"/>
      <c r="O184" s="7"/>
      <c r="P184" s="409"/>
      <c r="Q184" s="7"/>
    </row>
    <row r="185" spans="1:18" customFormat="1">
      <c r="A185" s="499">
        <f t="shared" si="7"/>
        <v>176</v>
      </c>
      <c r="B185" s="537" t="str">
        <f t="shared" si="9"/>
        <v>T</v>
      </c>
      <c r="C185" s="501" t="s">
        <v>390</v>
      </c>
      <c r="D185" s="505" t="s">
        <v>729</v>
      </c>
      <c r="E185" s="500">
        <f t="shared" si="8"/>
        <v>1</v>
      </c>
      <c r="F185" s="506"/>
      <c r="G185" s="504" t="str">
        <f>IFERROR(VLOOKUP(F185,得点テーブル!$B$6:$C$133,2,0),"")</f>
        <v/>
      </c>
      <c r="H185" s="172">
        <v>128</v>
      </c>
      <c r="I185" s="8">
        <v>1</v>
      </c>
      <c r="J185" s="410"/>
      <c r="K185" s="7" t="str">
        <f>IFERROR(VLOOKUP(J185,得点テーブル!$B$6:$D$133,3,0),"")</f>
        <v/>
      </c>
      <c r="L185" s="287"/>
      <c r="M185" s="7"/>
      <c r="N185" s="177"/>
      <c r="O185" s="7"/>
      <c r="P185" s="409"/>
      <c r="Q185" s="7"/>
      <c r="R185" s="1"/>
    </row>
    <row r="186" spans="1:18" customFormat="1">
      <c r="A186" s="499">
        <f t="shared" si="7"/>
        <v>176</v>
      </c>
      <c r="B186" s="537" t="str">
        <f t="shared" si="9"/>
        <v>T</v>
      </c>
      <c r="C186" s="501" t="s">
        <v>502</v>
      </c>
      <c r="D186" s="505" t="s">
        <v>271</v>
      </c>
      <c r="E186" s="500">
        <f t="shared" si="8"/>
        <v>1</v>
      </c>
      <c r="F186" s="506"/>
      <c r="G186" s="504" t="str">
        <f>IFERROR(VLOOKUP(F186,得点テーブル!$B$6:$C$133,2,0),"")</f>
        <v/>
      </c>
      <c r="H186" s="172">
        <v>128</v>
      </c>
      <c r="I186" s="8">
        <v>1</v>
      </c>
      <c r="J186" s="411"/>
      <c r="K186" s="7" t="str">
        <f>IFERROR(VLOOKUP(J186,得点テーブル!$B$6:$D$133,3,0),"")</f>
        <v/>
      </c>
      <c r="L186" s="287"/>
      <c r="M186" s="7"/>
      <c r="N186" s="177"/>
      <c r="O186" s="7"/>
      <c r="P186" s="409"/>
      <c r="Q186" s="7"/>
    </row>
    <row r="187" spans="1:18" customFormat="1">
      <c r="A187" s="499">
        <f t="shared" si="7"/>
        <v>176</v>
      </c>
      <c r="B187" s="537" t="str">
        <f t="shared" si="9"/>
        <v>T</v>
      </c>
      <c r="C187" s="501" t="s">
        <v>392</v>
      </c>
      <c r="D187" s="505" t="s">
        <v>242</v>
      </c>
      <c r="E187" s="500">
        <f t="shared" si="8"/>
        <v>1</v>
      </c>
      <c r="F187" s="506"/>
      <c r="G187" s="504" t="str">
        <f>IFERROR(VLOOKUP(F187,得点テーブル!$B$6:$C$133,2,0),"")</f>
        <v/>
      </c>
      <c r="H187" s="172">
        <v>128</v>
      </c>
      <c r="I187" s="8">
        <v>1</v>
      </c>
      <c r="J187" s="412"/>
      <c r="K187" s="7" t="str">
        <f>IFERROR(VLOOKUP(J187,得点テーブル!$B$6:$D$133,3,0),"")</f>
        <v/>
      </c>
      <c r="L187" s="287"/>
      <c r="M187" s="7"/>
      <c r="N187" s="177"/>
      <c r="O187" s="7"/>
      <c r="P187" s="409"/>
      <c r="Q187" s="7"/>
    </row>
    <row r="188" spans="1:18" customFormat="1">
      <c r="A188" s="499">
        <f t="shared" si="7"/>
        <v>176</v>
      </c>
      <c r="B188" s="537" t="str">
        <f t="shared" si="9"/>
        <v>T</v>
      </c>
      <c r="C188" s="501" t="s">
        <v>503</v>
      </c>
      <c r="D188" s="505" t="s">
        <v>252</v>
      </c>
      <c r="E188" s="500">
        <f t="shared" si="8"/>
        <v>1</v>
      </c>
      <c r="F188" s="506"/>
      <c r="G188" s="504" t="str">
        <f>IFERROR(VLOOKUP(F188,得点テーブル!$B$6:$C$133,2,0),"")</f>
        <v/>
      </c>
      <c r="H188" s="172">
        <v>128</v>
      </c>
      <c r="I188" s="8">
        <v>1</v>
      </c>
      <c r="J188" s="410"/>
      <c r="K188" s="7" t="str">
        <f>IFERROR(VLOOKUP(J188,得点テーブル!$B$6:$D$133,3,0),"")</f>
        <v/>
      </c>
      <c r="L188" s="287"/>
      <c r="M188" s="7"/>
      <c r="N188" s="177"/>
      <c r="O188" s="7"/>
      <c r="P188" s="409"/>
      <c r="Q188" s="7"/>
    </row>
    <row r="189" spans="1:18" customFormat="1">
      <c r="A189" s="499">
        <f t="shared" si="7"/>
        <v>176</v>
      </c>
      <c r="B189" s="537" t="str">
        <f t="shared" si="9"/>
        <v>T</v>
      </c>
      <c r="C189" s="501" t="s">
        <v>504</v>
      </c>
      <c r="D189" s="505" t="s">
        <v>196</v>
      </c>
      <c r="E189" s="500">
        <f t="shared" si="8"/>
        <v>1</v>
      </c>
      <c r="F189" s="506">
        <v>128</v>
      </c>
      <c r="G189" s="504">
        <f>IFERROR(VLOOKUP(F189,得点テーブル!$B$6:$C$133,2,0),"")</f>
        <v>1</v>
      </c>
      <c r="H189" s="172"/>
      <c r="I189" s="8"/>
      <c r="J189" s="410"/>
      <c r="K189" s="7" t="str">
        <f>IFERROR(VLOOKUP(J189,得点テーブル!$B$6:$D$133,3,0),"")</f>
        <v/>
      </c>
      <c r="L189" s="287"/>
      <c r="M189" s="7"/>
      <c r="N189" s="177"/>
      <c r="O189" s="7"/>
      <c r="P189" s="409"/>
      <c r="Q189" s="7"/>
    </row>
    <row r="190" spans="1:18" customFormat="1">
      <c r="A190" s="499">
        <f t="shared" si="7"/>
        <v>176</v>
      </c>
      <c r="B190" s="537" t="str">
        <f t="shared" si="9"/>
        <v>T</v>
      </c>
      <c r="C190" s="501" t="s">
        <v>508</v>
      </c>
      <c r="D190" s="505" t="s">
        <v>183</v>
      </c>
      <c r="E190" s="500">
        <f t="shared" si="8"/>
        <v>1</v>
      </c>
      <c r="F190" s="506">
        <v>128</v>
      </c>
      <c r="G190" s="504">
        <f>IFERROR(VLOOKUP(F190,得点テーブル!$B$6:$C$133,2,0),"")</f>
        <v>1</v>
      </c>
      <c r="H190" s="172"/>
      <c r="I190" s="8"/>
      <c r="J190" s="411"/>
      <c r="K190" s="7" t="str">
        <f>IFERROR(VLOOKUP(J190,得点テーブル!$B$6:$D$133,3,0),"")</f>
        <v/>
      </c>
      <c r="L190" s="287"/>
      <c r="M190" s="7"/>
      <c r="N190" s="177"/>
      <c r="O190" s="7"/>
      <c r="P190" s="409"/>
      <c r="Q190" s="7"/>
    </row>
    <row r="191" spans="1:18" customFormat="1">
      <c r="A191" s="499">
        <f t="shared" si="7"/>
        <v>176</v>
      </c>
      <c r="B191" s="537" t="str">
        <f t="shared" si="9"/>
        <v>T</v>
      </c>
      <c r="C191" s="501" t="s">
        <v>517</v>
      </c>
      <c r="D191" s="505" t="s">
        <v>184</v>
      </c>
      <c r="E191" s="500">
        <f t="shared" si="8"/>
        <v>1</v>
      </c>
      <c r="F191" s="506"/>
      <c r="G191" s="504" t="str">
        <f>IFERROR(VLOOKUP(F191,得点テーブル!$B$6:$C$133,2,0),"")</f>
        <v/>
      </c>
      <c r="H191" s="172">
        <v>128</v>
      </c>
      <c r="I191" s="8">
        <v>1</v>
      </c>
      <c r="J191" s="410"/>
      <c r="K191" s="7" t="str">
        <f>IFERROR(VLOOKUP(J191,得点テーブル!$B$6:$D$133,3,0),"")</f>
        <v/>
      </c>
      <c r="L191" s="287"/>
      <c r="M191" s="7"/>
      <c r="N191" s="177"/>
      <c r="O191" s="7"/>
      <c r="P191" s="409"/>
      <c r="Q191" s="7"/>
      <c r="R191" s="1"/>
    </row>
    <row r="192" spans="1:18" customFormat="1">
      <c r="A192" s="499">
        <f t="shared" si="7"/>
        <v>176</v>
      </c>
      <c r="B192" s="537" t="str">
        <f t="shared" si="9"/>
        <v>T</v>
      </c>
      <c r="C192" s="501" t="s">
        <v>519</v>
      </c>
      <c r="D192" s="505" t="s">
        <v>183</v>
      </c>
      <c r="E192" s="500">
        <f t="shared" si="8"/>
        <v>1</v>
      </c>
      <c r="F192" s="506"/>
      <c r="G192" s="504" t="str">
        <f>IFERROR(VLOOKUP(F192,得点テーブル!$B$6:$C$133,2,0),"")</f>
        <v/>
      </c>
      <c r="H192" s="172">
        <v>128</v>
      </c>
      <c r="I192" s="8">
        <v>1</v>
      </c>
      <c r="J192" s="411"/>
      <c r="K192" s="7" t="str">
        <f>IFERROR(VLOOKUP(J192,得点テーブル!$B$6:$D$133,3,0),"")</f>
        <v/>
      </c>
      <c r="L192" s="287"/>
      <c r="M192" s="7"/>
      <c r="N192" s="177"/>
      <c r="O192" s="7"/>
      <c r="P192" s="409"/>
      <c r="Q192" s="7"/>
    </row>
    <row r="193" spans="1:18" customFormat="1">
      <c r="A193" s="499">
        <f t="shared" si="7"/>
        <v>176</v>
      </c>
      <c r="B193" s="537" t="str">
        <f t="shared" si="9"/>
        <v>T</v>
      </c>
      <c r="C193" s="501" t="s">
        <v>429</v>
      </c>
      <c r="D193" s="505" t="s">
        <v>179</v>
      </c>
      <c r="E193" s="500">
        <f t="shared" si="8"/>
        <v>1</v>
      </c>
      <c r="F193" s="506"/>
      <c r="G193" s="504" t="str">
        <f>IFERROR(VLOOKUP(F193,得点テーブル!$B$6:$C$133,2,0),"")</f>
        <v/>
      </c>
      <c r="H193" s="172">
        <v>128</v>
      </c>
      <c r="I193" s="8">
        <v>1</v>
      </c>
      <c r="J193" s="410"/>
      <c r="K193" s="7" t="str">
        <f>IFERROR(VLOOKUP(J193,得点テーブル!$B$6:$D$133,3,0),"")</f>
        <v/>
      </c>
      <c r="L193" s="287"/>
      <c r="M193" s="7"/>
      <c r="N193" s="177"/>
      <c r="O193" s="7"/>
      <c r="P193" s="409"/>
      <c r="Q193" s="7"/>
    </row>
    <row r="194" spans="1:18" customFormat="1">
      <c r="A194" s="499">
        <f t="shared" si="7"/>
        <v>176</v>
      </c>
      <c r="B194" s="537" t="str">
        <f t="shared" si="9"/>
        <v>T</v>
      </c>
      <c r="C194" s="501" t="s">
        <v>512</v>
      </c>
      <c r="D194" s="502" t="s">
        <v>179</v>
      </c>
      <c r="E194" s="500">
        <f t="shared" si="8"/>
        <v>1</v>
      </c>
      <c r="F194" s="506">
        <v>128</v>
      </c>
      <c r="G194" s="504">
        <f>IFERROR(VLOOKUP(F194,得点テーブル!$B$6:$C$133,2,0),"")</f>
        <v>1</v>
      </c>
      <c r="H194" s="172"/>
      <c r="I194" s="8"/>
      <c r="J194" s="410"/>
      <c r="K194" s="7" t="str">
        <f>IFERROR(VLOOKUP(J194,得点テーブル!$B$6:$D$133,3,0),"")</f>
        <v/>
      </c>
      <c r="L194" s="287"/>
      <c r="M194" s="7"/>
      <c r="N194" s="177"/>
      <c r="O194" s="7"/>
      <c r="P194" s="409"/>
      <c r="Q194" s="7"/>
    </row>
    <row r="195" spans="1:18" customFormat="1">
      <c r="A195" s="499">
        <f t="shared" si="7"/>
        <v>176</v>
      </c>
      <c r="B195" s="537" t="str">
        <f t="shared" si="9"/>
        <v>T</v>
      </c>
      <c r="C195" s="501" t="s">
        <v>513</v>
      </c>
      <c r="D195" s="505" t="s">
        <v>180</v>
      </c>
      <c r="E195" s="500">
        <f t="shared" si="8"/>
        <v>1</v>
      </c>
      <c r="F195" s="506">
        <v>128</v>
      </c>
      <c r="G195" s="504">
        <f>IFERROR(VLOOKUP(F195,得点テーブル!$B$6:$C$133,2,0),"")</f>
        <v>1</v>
      </c>
      <c r="H195" s="172"/>
      <c r="I195" s="8"/>
      <c r="J195" s="411"/>
      <c r="K195" s="7" t="str">
        <f>IFERROR(VLOOKUP(J195,得点テーブル!$B$6:$D$133,3,0),"")</f>
        <v/>
      </c>
      <c r="L195" s="287"/>
      <c r="M195" s="7"/>
      <c r="N195" s="177"/>
      <c r="O195" s="7"/>
      <c r="P195" s="409"/>
      <c r="Q195" s="7"/>
    </row>
    <row r="196" spans="1:18" customFormat="1">
      <c r="A196" s="499">
        <f t="shared" si="7"/>
        <v>176</v>
      </c>
      <c r="B196" s="537" t="str">
        <f t="shared" si="9"/>
        <v>T</v>
      </c>
      <c r="C196" s="501" t="s">
        <v>414</v>
      </c>
      <c r="D196" s="505" t="s">
        <v>180</v>
      </c>
      <c r="E196" s="500">
        <f t="shared" si="8"/>
        <v>1</v>
      </c>
      <c r="F196" s="506"/>
      <c r="G196" s="504" t="str">
        <f>IFERROR(VLOOKUP(F196,得点テーブル!$B$6:$C$133,2,0),"")</f>
        <v/>
      </c>
      <c r="H196" s="172">
        <v>128</v>
      </c>
      <c r="I196" s="8">
        <v>1</v>
      </c>
      <c r="J196" s="411"/>
      <c r="K196" s="7" t="str">
        <f>IFERROR(VLOOKUP(J196,得点テーブル!$B$6:$D$133,3,0),"")</f>
        <v/>
      </c>
      <c r="L196" s="287"/>
      <c r="M196" s="7"/>
      <c r="N196" s="177"/>
      <c r="O196" s="7"/>
      <c r="P196" s="409"/>
      <c r="Q196" s="7"/>
    </row>
    <row r="197" spans="1:18" customFormat="1">
      <c r="A197" s="499">
        <f t="shared" si="7"/>
        <v>176</v>
      </c>
      <c r="B197" s="537" t="str">
        <f t="shared" si="9"/>
        <v>T</v>
      </c>
      <c r="C197" s="501" t="s">
        <v>514</v>
      </c>
      <c r="D197" s="505" t="s">
        <v>232</v>
      </c>
      <c r="E197" s="500">
        <f t="shared" si="8"/>
        <v>1</v>
      </c>
      <c r="F197" s="506"/>
      <c r="G197" s="504" t="str">
        <f>IFERROR(VLOOKUP(F197,得点テーブル!$B$6:$C$133,2,0),"")</f>
        <v/>
      </c>
      <c r="H197" s="172">
        <v>128</v>
      </c>
      <c r="I197" s="8">
        <v>1</v>
      </c>
      <c r="J197" s="411"/>
      <c r="K197" s="7" t="str">
        <f>IFERROR(VLOOKUP(J197,得点テーブル!$B$6:$D$133,3,0),"")</f>
        <v/>
      </c>
      <c r="L197" s="287"/>
      <c r="M197" s="7"/>
      <c r="N197" s="177"/>
      <c r="O197" s="7"/>
      <c r="P197" s="409"/>
      <c r="Q197" s="7"/>
    </row>
    <row r="198" spans="1:18" customFormat="1">
      <c r="A198" s="499">
        <f t="shared" ref="A198:A221" si="10">RANK(E198,$E$6:$E$223,0)</f>
        <v>176</v>
      </c>
      <c r="B198" s="537" t="str">
        <f t="shared" si="9"/>
        <v>T</v>
      </c>
      <c r="C198" s="501" t="s">
        <v>516</v>
      </c>
      <c r="D198" s="505" t="s">
        <v>184</v>
      </c>
      <c r="E198" s="500">
        <f t="shared" ref="E198:E221" si="11">SUM(G198,I198,K198,M198,O198,Q198)</f>
        <v>1</v>
      </c>
      <c r="F198" s="506"/>
      <c r="G198" s="504" t="str">
        <f>IFERROR(VLOOKUP(F198,得点テーブル!$B$6:$C$133,2,0),"")</f>
        <v/>
      </c>
      <c r="H198" s="172">
        <v>128</v>
      </c>
      <c r="I198" s="8">
        <v>1</v>
      </c>
      <c r="J198" s="411"/>
      <c r="K198" s="7" t="str">
        <f>IFERROR(VLOOKUP(J198,得点テーブル!$B$6:$D$133,3,0),"")</f>
        <v/>
      </c>
      <c r="L198" s="287"/>
      <c r="M198" s="7"/>
      <c r="N198" s="177"/>
      <c r="O198" s="7"/>
      <c r="P198" s="409"/>
      <c r="Q198" s="7"/>
    </row>
    <row r="199" spans="1:18" customFormat="1">
      <c r="A199" s="499">
        <f t="shared" si="10"/>
        <v>176</v>
      </c>
      <c r="B199" s="537" t="str">
        <f t="shared" si="9"/>
        <v>T</v>
      </c>
      <c r="C199" s="501" t="s">
        <v>518</v>
      </c>
      <c r="D199" s="505" t="s">
        <v>220</v>
      </c>
      <c r="E199" s="500">
        <f t="shared" si="11"/>
        <v>1</v>
      </c>
      <c r="F199" s="506"/>
      <c r="G199" s="504" t="str">
        <f>IFERROR(VLOOKUP(F199,得点テーブル!$B$6:$C$133,2,0),"")</f>
        <v/>
      </c>
      <c r="H199" s="172">
        <v>128</v>
      </c>
      <c r="I199" s="8">
        <v>1</v>
      </c>
      <c r="J199" s="411"/>
      <c r="K199" s="7" t="str">
        <f>IFERROR(VLOOKUP(J199,得点テーブル!$B$6:$D$133,3,0),"")</f>
        <v/>
      </c>
      <c r="L199" s="287"/>
      <c r="M199" s="7"/>
      <c r="N199" s="177"/>
      <c r="O199" s="7"/>
      <c r="P199" s="409"/>
      <c r="Q199" s="7"/>
      <c r="R199" s="1"/>
    </row>
    <row r="200" spans="1:18" customFormat="1">
      <c r="A200" s="499">
        <f t="shared" si="10"/>
        <v>176</v>
      </c>
      <c r="B200" s="537" t="str">
        <f t="shared" si="9"/>
        <v>T</v>
      </c>
      <c r="C200" s="501" t="s">
        <v>523</v>
      </c>
      <c r="D200" s="502" t="s">
        <v>228</v>
      </c>
      <c r="E200" s="500">
        <f t="shared" si="11"/>
        <v>1</v>
      </c>
      <c r="F200" s="506"/>
      <c r="G200" s="504" t="str">
        <f>IFERROR(VLOOKUP(F200,得点テーブル!$B$6:$C$133,2,0),"")</f>
        <v/>
      </c>
      <c r="H200" s="172">
        <v>128</v>
      </c>
      <c r="I200" s="8">
        <v>1</v>
      </c>
      <c r="J200" s="410"/>
      <c r="K200" s="7" t="str">
        <f>IFERROR(VLOOKUP(J200,得点テーブル!$B$6:$D$133,3,0),"")</f>
        <v/>
      </c>
      <c r="L200" s="287"/>
      <c r="M200" s="7"/>
      <c r="N200" s="177"/>
      <c r="O200" s="7"/>
      <c r="P200" s="409"/>
      <c r="Q200" s="7"/>
      <c r="R200" s="1"/>
    </row>
    <row r="201" spans="1:18" customFormat="1">
      <c r="A201" s="499">
        <f t="shared" si="10"/>
        <v>176</v>
      </c>
      <c r="B201" s="537" t="str">
        <f t="shared" si="9"/>
        <v>T</v>
      </c>
      <c r="C201" s="501" t="s">
        <v>524</v>
      </c>
      <c r="D201" s="502" t="s">
        <v>228</v>
      </c>
      <c r="E201" s="500">
        <f t="shared" si="11"/>
        <v>1</v>
      </c>
      <c r="F201" s="506"/>
      <c r="G201" s="504" t="str">
        <f>IFERROR(VLOOKUP(F201,得点テーブル!$B$6:$C$133,2,0),"")</f>
        <v/>
      </c>
      <c r="H201" s="172">
        <v>128</v>
      </c>
      <c r="I201" s="8">
        <v>1</v>
      </c>
      <c r="J201" s="410"/>
      <c r="K201" s="7" t="str">
        <f>IFERROR(VLOOKUP(J201,得点テーブル!$B$6:$D$133,3,0),"")</f>
        <v/>
      </c>
      <c r="L201" s="287"/>
      <c r="M201" s="7"/>
      <c r="N201" s="177"/>
      <c r="O201" s="7"/>
      <c r="P201" s="409"/>
      <c r="Q201" s="7"/>
      <c r="R201" s="1"/>
    </row>
    <row r="202" spans="1:18" customFormat="1">
      <c r="A202" s="499">
        <f t="shared" si="10"/>
        <v>176</v>
      </c>
      <c r="B202" s="537" t="str">
        <f t="shared" ref="B202:B221" si="12">IF(E202=E201,"T","")</f>
        <v>T</v>
      </c>
      <c r="C202" s="501" t="s">
        <v>525</v>
      </c>
      <c r="D202" s="505" t="s">
        <v>228</v>
      </c>
      <c r="E202" s="500">
        <f t="shared" si="11"/>
        <v>1</v>
      </c>
      <c r="F202" s="506"/>
      <c r="G202" s="504" t="str">
        <f>IFERROR(VLOOKUP(F202,得点テーブル!$B$6:$C$133,2,0),"")</f>
        <v/>
      </c>
      <c r="H202" s="172">
        <v>128</v>
      </c>
      <c r="I202" s="8">
        <v>1</v>
      </c>
      <c r="J202" s="410"/>
      <c r="K202" s="7" t="str">
        <f>IFERROR(VLOOKUP(J202,得点テーブル!$B$6:$D$133,3,0),"")</f>
        <v/>
      </c>
      <c r="L202" s="287"/>
      <c r="M202" s="7"/>
      <c r="N202" s="177"/>
      <c r="O202" s="7"/>
      <c r="P202" s="409"/>
      <c r="Q202" s="7"/>
      <c r="R202" s="1"/>
    </row>
    <row r="203" spans="1:18" customFormat="1">
      <c r="A203" s="499">
        <f t="shared" si="10"/>
        <v>176</v>
      </c>
      <c r="B203" s="537" t="str">
        <f t="shared" si="12"/>
        <v>T</v>
      </c>
      <c r="C203" s="501" t="s">
        <v>526</v>
      </c>
      <c r="D203" s="502" t="s">
        <v>228</v>
      </c>
      <c r="E203" s="500">
        <f t="shared" si="11"/>
        <v>1</v>
      </c>
      <c r="F203" s="506"/>
      <c r="G203" s="504" t="str">
        <f>IFERROR(VLOOKUP(F203,得点テーブル!$B$6:$C$133,2,0),"")</f>
        <v/>
      </c>
      <c r="H203" s="172">
        <v>128</v>
      </c>
      <c r="I203" s="8">
        <v>1</v>
      </c>
      <c r="J203" s="410"/>
      <c r="K203" s="7" t="str">
        <f>IFERROR(VLOOKUP(J203,得点テーブル!$B$6:$D$133,3,0),"")</f>
        <v/>
      </c>
      <c r="L203" s="287"/>
      <c r="M203" s="7"/>
      <c r="N203" s="177"/>
      <c r="O203" s="7"/>
      <c r="P203" s="409"/>
      <c r="Q203" s="7"/>
      <c r="R203" s="1"/>
    </row>
    <row r="204" spans="1:18" customFormat="1">
      <c r="A204" s="499">
        <f t="shared" si="10"/>
        <v>176</v>
      </c>
      <c r="B204" s="537" t="str">
        <f t="shared" si="12"/>
        <v>T</v>
      </c>
      <c r="C204" s="501" t="s">
        <v>527</v>
      </c>
      <c r="D204" s="502" t="s">
        <v>228</v>
      </c>
      <c r="E204" s="500">
        <f t="shared" si="11"/>
        <v>1</v>
      </c>
      <c r="F204" s="506"/>
      <c r="G204" s="504" t="str">
        <f>IFERROR(VLOOKUP(F204,得点テーブル!$B$6:$C$133,2,0),"")</f>
        <v/>
      </c>
      <c r="H204" s="172">
        <v>128</v>
      </c>
      <c r="I204" s="8">
        <v>1</v>
      </c>
      <c r="J204" s="410"/>
      <c r="K204" s="7" t="str">
        <f>IFERROR(VLOOKUP(J204,得点テーブル!$B$6:$D$133,3,0),"")</f>
        <v/>
      </c>
      <c r="L204" s="287"/>
      <c r="M204" s="7"/>
      <c r="N204" s="177"/>
      <c r="O204" s="7"/>
      <c r="P204" s="409"/>
      <c r="Q204" s="7"/>
      <c r="R204" s="1"/>
    </row>
    <row r="205" spans="1:18" customFormat="1">
      <c r="A205" s="499">
        <f t="shared" si="10"/>
        <v>176</v>
      </c>
      <c r="B205" s="537" t="str">
        <f t="shared" si="12"/>
        <v>T</v>
      </c>
      <c r="C205" s="501" t="s">
        <v>528</v>
      </c>
      <c r="D205" s="505" t="s">
        <v>5</v>
      </c>
      <c r="E205" s="500">
        <f t="shared" si="11"/>
        <v>1</v>
      </c>
      <c r="F205" s="506"/>
      <c r="G205" s="504" t="str">
        <f>IFERROR(VLOOKUP(F205,得点テーブル!$B$6:$C$133,2,0),"")</f>
        <v/>
      </c>
      <c r="H205" s="172">
        <v>128</v>
      </c>
      <c r="I205" s="8">
        <v>1</v>
      </c>
      <c r="J205" s="411"/>
      <c r="K205" s="7" t="str">
        <f>IFERROR(VLOOKUP(J205,得点テーブル!$B$6:$D$133,3,0),"")</f>
        <v/>
      </c>
      <c r="L205" s="287"/>
      <c r="M205" s="7"/>
      <c r="N205" s="177"/>
      <c r="O205" s="7"/>
      <c r="P205" s="409"/>
      <c r="Q205" s="7"/>
      <c r="R205" s="1"/>
    </row>
    <row r="206" spans="1:18" customFormat="1">
      <c r="A206" s="499">
        <f t="shared" si="10"/>
        <v>176</v>
      </c>
      <c r="B206" s="537" t="str">
        <f t="shared" si="12"/>
        <v>T</v>
      </c>
      <c r="C206" s="501" t="s">
        <v>724</v>
      </c>
      <c r="D206" s="505" t="s">
        <v>725</v>
      </c>
      <c r="E206" s="500">
        <f t="shared" si="11"/>
        <v>1</v>
      </c>
      <c r="F206" s="503">
        <v>128</v>
      </c>
      <c r="G206" s="504">
        <f>IFERROR(VLOOKUP(F206,得点テーブル!$B$6:$C$133,2,0),"")</f>
        <v>1</v>
      </c>
      <c r="H206" s="172"/>
      <c r="I206" s="8"/>
      <c r="J206" s="411"/>
      <c r="K206" s="7" t="str">
        <f>IFERROR(VLOOKUP(J206,得点テーブル!$B$6:$D$133,3,0),"")</f>
        <v/>
      </c>
      <c r="L206" s="287"/>
      <c r="M206" s="7"/>
      <c r="N206" s="177"/>
      <c r="O206" s="7"/>
      <c r="P206" s="409"/>
      <c r="Q206" s="7"/>
      <c r="R206" s="1"/>
    </row>
    <row r="207" spans="1:18" customFormat="1">
      <c r="A207" s="499">
        <f t="shared" si="10"/>
        <v>176</v>
      </c>
      <c r="B207" s="537" t="str">
        <f t="shared" si="12"/>
        <v>T</v>
      </c>
      <c r="C207" s="501" t="s">
        <v>726</v>
      </c>
      <c r="D207" s="505" t="s">
        <v>721</v>
      </c>
      <c r="E207" s="500">
        <f t="shared" si="11"/>
        <v>1</v>
      </c>
      <c r="F207" s="506">
        <v>128</v>
      </c>
      <c r="G207" s="504">
        <f>IFERROR(VLOOKUP(F207,得点テーブル!$B$6:$C$133,2,0),"")</f>
        <v>1</v>
      </c>
      <c r="H207" s="172"/>
      <c r="I207" s="8"/>
      <c r="J207" s="411"/>
      <c r="K207" s="7" t="str">
        <f>IFERROR(VLOOKUP(J207,得点テーブル!$B$6:$D$133,3,0),"")</f>
        <v/>
      </c>
      <c r="L207" s="287"/>
      <c r="M207" s="7"/>
      <c r="N207" s="177"/>
      <c r="O207" s="7"/>
      <c r="P207" s="409"/>
      <c r="Q207" s="7"/>
      <c r="R207" s="1"/>
    </row>
    <row r="208" spans="1:18" customFormat="1">
      <c r="A208" s="499">
        <f t="shared" si="10"/>
        <v>176</v>
      </c>
      <c r="B208" s="537" t="str">
        <f t="shared" si="12"/>
        <v>T</v>
      </c>
      <c r="C208" s="501" t="s">
        <v>727</v>
      </c>
      <c r="D208" s="505" t="s">
        <v>271</v>
      </c>
      <c r="E208" s="500">
        <f t="shared" si="11"/>
        <v>1</v>
      </c>
      <c r="F208" s="506">
        <v>128</v>
      </c>
      <c r="G208" s="504">
        <f>IFERROR(VLOOKUP(F208,得点テーブル!$B$6:$C$133,2,0),"")</f>
        <v>1</v>
      </c>
      <c r="H208" s="172"/>
      <c r="I208" s="8"/>
      <c r="J208" s="411"/>
      <c r="K208" s="7" t="str">
        <f>IFERROR(VLOOKUP(J208,得点テーブル!$B$6:$D$133,3,0),"")</f>
        <v/>
      </c>
      <c r="L208" s="287"/>
      <c r="M208" s="7"/>
      <c r="N208" s="177"/>
      <c r="O208" s="7"/>
      <c r="P208" s="409"/>
      <c r="Q208" s="7"/>
      <c r="R208" s="1"/>
    </row>
    <row r="209" spans="1:18" customFormat="1">
      <c r="A209" s="499">
        <f t="shared" si="10"/>
        <v>176</v>
      </c>
      <c r="B209" s="537" t="str">
        <f t="shared" si="12"/>
        <v>T</v>
      </c>
      <c r="C209" s="501" t="s">
        <v>728</v>
      </c>
      <c r="D209" s="505" t="s">
        <v>729</v>
      </c>
      <c r="E209" s="500">
        <f t="shared" si="11"/>
        <v>1</v>
      </c>
      <c r="F209" s="506">
        <v>128</v>
      </c>
      <c r="G209" s="504">
        <f>IFERROR(VLOOKUP(F209,得点テーブル!$B$6:$C$133,2,0),"")</f>
        <v>1</v>
      </c>
      <c r="H209" s="172"/>
      <c r="I209" s="8"/>
      <c r="J209" s="410"/>
      <c r="K209" s="7" t="str">
        <f>IFERROR(VLOOKUP(J209,得点テーブル!$B$6:$D$133,3,0),"")</f>
        <v/>
      </c>
      <c r="L209" s="287"/>
      <c r="M209" s="7"/>
      <c r="N209" s="177"/>
      <c r="O209" s="7"/>
      <c r="P209" s="409"/>
      <c r="Q209" s="7"/>
      <c r="R209" s="1"/>
    </row>
    <row r="210" spans="1:18" customFormat="1">
      <c r="A210" s="499">
        <f t="shared" si="10"/>
        <v>176</v>
      </c>
      <c r="B210" s="537" t="str">
        <f t="shared" si="12"/>
        <v>T</v>
      </c>
      <c r="C210" s="501" t="s">
        <v>730</v>
      </c>
      <c r="D210" s="502" t="s">
        <v>731</v>
      </c>
      <c r="E210" s="500">
        <f t="shared" si="11"/>
        <v>1</v>
      </c>
      <c r="F210" s="506">
        <v>128</v>
      </c>
      <c r="G210" s="504">
        <f>IFERROR(VLOOKUP(F210,得点テーブル!$B$6:$C$133,2,0),"")</f>
        <v>1</v>
      </c>
      <c r="H210" s="172"/>
      <c r="I210" s="8"/>
      <c r="J210" s="412"/>
      <c r="K210" s="7" t="str">
        <f>IFERROR(VLOOKUP(J210,得点テーブル!$B$6:$D$133,3,0),"")</f>
        <v/>
      </c>
      <c r="L210" s="287"/>
      <c r="M210" s="7"/>
      <c r="N210" s="177"/>
      <c r="O210" s="7"/>
      <c r="P210" s="409"/>
      <c r="Q210" s="7"/>
      <c r="R210" s="1"/>
    </row>
    <row r="211" spans="1:18" customFormat="1">
      <c r="A211" s="499">
        <f t="shared" si="10"/>
        <v>176</v>
      </c>
      <c r="B211" s="537" t="str">
        <f t="shared" si="12"/>
        <v>T</v>
      </c>
      <c r="C211" s="501" t="s">
        <v>732</v>
      </c>
      <c r="D211" s="505" t="s">
        <v>723</v>
      </c>
      <c r="E211" s="500">
        <f t="shared" si="11"/>
        <v>1</v>
      </c>
      <c r="F211" s="506">
        <v>128</v>
      </c>
      <c r="G211" s="504">
        <f>IFERROR(VLOOKUP(F211,得点テーブル!$B$6:$C$133,2,0),"")</f>
        <v>1</v>
      </c>
      <c r="H211" s="172"/>
      <c r="I211" s="8"/>
      <c r="J211" s="410"/>
      <c r="K211" s="7" t="str">
        <f>IFERROR(VLOOKUP(J211,得点テーブル!$B$6:$D$133,3,0),"")</f>
        <v/>
      </c>
      <c r="L211" s="287"/>
      <c r="M211" s="7"/>
      <c r="N211" s="177"/>
      <c r="O211" s="7"/>
      <c r="P211" s="409"/>
      <c r="Q211" s="7"/>
      <c r="R211" s="1"/>
    </row>
    <row r="212" spans="1:18" customFormat="1">
      <c r="A212" s="499">
        <f t="shared" si="10"/>
        <v>176</v>
      </c>
      <c r="B212" s="537" t="str">
        <f t="shared" si="12"/>
        <v>T</v>
      </c>
      <c r="C212" s="501" t="s">
        <v>734</v>
      </c>
      <c r="D212" s="502" t="s">
        <v>735</v>
      </c>
      <c r="E212" s="500">
        <f t="shared" si="11"/>
        <v>1</v>
      </c>
      <c r="F212" s="506">
        <v>128</v>
      </c>
      <c r="G212" s="504">
        <f>IFERROR(VLOOKUP(F212,得点テーブル!$B$6:$C$133,2,0),"")</f>
        <v>1</v>
      </c>
      <c r="H212" s="172"/>
      <c r="I212" s="8"/>
      <c r="J212" s="411"/>
      <c r="K212" s="7" t="str">
        <f>IFERROR(VLOOKUP(J212,得点テーブル!$B$6:$D$133,3,0),"")</f>
        <v/>
      </c>
      <c r="L212" s="287"/>
      <c r="M212" s="7"/>
      <c r="N212" s="177"/>
      <c r="O212" s="7"/>
      <c r="P212" s="409"/>
      <c r="Q212" s="7"/>
      <c r="R212" s="1"/>
    </row>
    <row r="213" spans="1:18" customFormat="1">
      <c r="A213" s="499">
        <f t="shared" si="10"/>
        <v>176</v>
      </c>
      <c r="B213" s="537" t="str">
        <f t="shared" si="12"/>
        <v>T</v>
      </c>
      <c r="C213" s="501" t="s">
        <v>736</v>
      </c>
      <c r="D213" s="505" t="s">
        <v>737</v>
      </c>
      <c r="E213" s="500">
        <f t="shared" si="11"/>
        <v>1</v>
      </c>
      <c r="F213" s="506">
        <v>128</v>
      </c>
      <c r="G213" s="504">
        <f>IFERROR(VLOOKUP(F213,得点テーブル!$B$6:$C$133,2,0),"")</f>
        <v>1</v>
      </c>
      <c r="H213" s="172"/>
      <c r="I213" s="8"/>
      <c r="J213" s="411"/>
      <c r="K213" s="7" t="str">
        <f>IFERROR(VLOOKUP(J213,得点テーブル!$B$6:$D$133,3,0),"")</f>
        <v/>
      </c>
      <c r="L213" s="287"/>
      <c r="M213" s="7"/>
      <c r="N213" s="177"/>
      <c r="O213" s="7"/>
      <c r="P213" s="409"/>
      <c r="Q213" s="7"/>
    </row>
    <row r="214" spans="1:18" customFormat="1">
      <c r="A214" s="499">
        <f t="shared" si="10"/>
        <v>176</v>
      </c>
      <c r="B214" s="537" t="str">
        <f t="shared" si="12"/>
        <v>T</v>
      </c>
      <c r="C214" s="501" t="s">
        <v>738</v>
      </c>
      <c r="D214" s="505" t="s">
        <v>739</v>
      </c>
      <c r="E214" s="500">
        <f t="shared" si="11"/>
        <v>1</v>
      </c>
      <c r="F214" s="506">
        <v>128</v>
      </c>
      <c r="G214" s="504">
        <f>IFERROR(VLOOKUP(F214,得点テーブル!$B$6:$C$133,2,0),"")</f>
        <v>1</v>
      </c>
      <c r="H214" s="172"/>
      <c r="I214" s="8"/>
      <c r="J214" s="411"/>
      <c r="K214" s="7" t="str">
        <f>IFERROR(VLOOKUP(J214,得点テーブル!$B$6:$D$133,3,0),"")</f>
        <v/>
      </c>
      <c r="L214" s="287"/>
      <c r="M214" s="7"/>
      <c r="N214" s="177"/>
      <c r="O214" s="7"/>
      <c r="P214" s="409"/>
      <c r="Q214" s="7"/>
    </row>
    <row r="215" spans="1:18" customFormat="1">
      <c r="A215" s="499">
        <f t="shared" si="10"/>
        <v>176</v>
      </c>
      <c r="B215" s="537" t="str">
        <f t="shared" si="12"/>
        <v>T</v>
      </c>
      <c r="C215" s="501" t="s">
        <v>740</v>
      </c>
      <c r="D215" s="505" t="s">
        <v>196</v>
      </c>
      <c r="E215" s="500">
        <f t="shared" si="11"/>
        <v>1</v>
      </c>
      <c r="F215" s="506">
        <v>128</v>
      </c>
      <c r="G215" s="504">
        <f>IFERROR(VLOOKUP(F215,得点テーブル!$B$6:$C$133,2,0),"")</f>
        <v>1</v>
      </c>
      <c r="H215" s="172"/>
      <c r="I215" s="8"/>
      <c r="J215" s="410"/>
      <c r="K215" s="7" t="str">
        <f>IFERROR(VLOOKUP(J215,得点テーブル!$B$6:$D$133,3,0),"")</f>
        <v/>
      </c>
      <c r="L215" s="287"/>
      <c r="M215" s="7"/>
      <c r="N215" s="177"/>
      <c r="O215" s="7"/>
      <c r="P215" s="409"/>
      <c r="Q215" s="7"/>
    </row>
    <row r="216" spans="1:18" customFormat="1">
      <c r="A216" s="499">
        <f t="shared" si="10"/>
        <v>176</v>
      </c>
      <c r="B216" s="537" t="str">
        <f t="shared" si="12"/>
        <v>T</v>
      </c>
      <c r="C216" s="501" t="s">
        <v>741</v>
      </c>
      <c r="D216" s="502" t="s">
        <v>742</v>
      </c>
      <c r="E216" s="500">
        <f t="shared" si="11"/>
        <v>1</v>
      </c>
      <c r="F216" s="506">
        <v>128</v>
      </c>
      <c r="G216" s="504">
        <f>IFERROR(VLOOKUP(F216,得点テーブル!$B$6:$C$133,2,0),"")</f>
        <v>1</v>
      </c>
      <c r="H216" s="172"/>
      <c r="I216" s="8"/>
      <c r="J216" s="410"/>
      <c r="K216" s="7" t="str">
        <f>IFERROR(VLOOKUP(J216,得点テーブル!$B$6:$D$133,3,0),"")</f>
        <v/>
      </c>
      <c r="L216" s="287"/>
      <c r="M216" s="7"/>
      <c r="N216" s="177"/>
      <c r="O216" s="7"/>
      <c r="P216" s="409"/>
      <c r="Q216" s="7"/>
    </row>
    <row r="217" spans="1:18" customFormat="1">
      <c r="A217" s="499">
        <f t="shared" si="10"/>
        <v>176</v>
      </c>
      <c r="B217" s="537" t="str">
        <f t="shared" si="12"/>
        <v>T</v>
      </c>
      <c r="C217" s="501" t="s">
        <v>743</v>
      </c>
      <c r="D217" s="505" t="s">
        <v>744</v>
      </c>
      <c r="E217" s="500">
        <f t="shared" si="11"/>
        <v>1</v>
      </c>
      <c r="F217" s="506">
        <v>128</v>
      </c>
      <c r="G217" s="504">
        <f>IFERROR(VLOOKUP(F217,得点テーブル!$B$6:$C$133,2,0),"")</f>
        <v>1</v>
      </c>
      <c r="H217" s="172"/>
      <c r="I217" s="8"/>
      <c r="J217" s="411"/>
      <c r="K217" s="7" t="str">
        <f>IFERROR(VLOOKUP(J217,得点テーブル!$B$6:$D$133,3,0),"")</f>
        <v/>
      </c>
      <c r="L217" s="287"/>
      <c r="M217" s="7"/>
      <c r="N217" s="177"/>
      <c r="O217" s="7"/>
      <c r="P217" s="409"/>
      <c r="Q217" s="7"/>
    </row>
    <row r="218" spans="1:18" customFormat="1">
      <c r="A218" s="499">
        <f t="shared" si="10"/>
        <v>176</v>
      </c>
      <c r="B218" s="537" t="str">
        <f t="shared" si="12"/>
        <v>T</v>
      </c>
      <c r="C218" s="501" t="s">
        <v>745</v>
      </c>
      <c r="D218" s="505" t="s">
        <v>725</v>
      </c>
      <c r="E218" s="500">
        <f t="shared" si="11"/>
        <v>1</v>
      </c>
      <c r="F218" s="506">
        <v>128</v>
      </c>
      <c r="G218" s="504">
        <f>IFERROR(VLOOKUP(F218,得点テーブル!$B$6:$C$133,2,0),"")</f>
        <v>1</v>
      </c>
      <c r="H218" s="172"/>
      <c r="I218" s="8"/>
      <c r="J218" s="410"/>
      <c r="K218" s="7" t="str">
        <f>IFERROR(VLOOKUP(J218,得点テーブル!$B$6:$D$133,3,0),"")</f>
        <v/>
      </c>
      <c r="L218" s="287"/>
      <c r="M218" s="7"/>
      <c r="N218" s="177"/>
      <c r="O218" s="7"/>
      <c r="P218" s="409"/>
      <c r="Q218" s="7"/>
    </row>
    <row r="219" spans="1:18" customFormat="1">
      <c r="A219" s="499">
        <f t="shared" si="10"/>
        <v>176</v>
      </c>
      <c r="B219" s="537" t="str">
        <f t="shared" si="12"/>
        <v>T</v>
      </c>
      <c r="C219" s="501" t="s">
        <v>746</v>
      </c>
      <c r="D219" s="505" t="s">
        <v>747</v>
      </c>
      <c r="E219" s="500">
        <f t="shared" si="11"/>
        <v>1</v>
      </c>
      <c r="F219" s="506">
        <v>128</v>
      </c>
      <c r="G219" s="504">
        <f>IFERROR(VLOOKUP(F219,得点テーブル!$B$6:$C$133,2,0),"")</f>
        <v>1</v>
      </c>
      <c r="H219" s="172"/>
      <c r="I219" s="8"/>
      <c r="J219" s="411"/>
      <c r="K219" s="7" t="str">
        <f>IFERROR(VLOOKUP(J219,得点テーブル!$B$6:$D$133,3,0),"")</f>
        <v/>
      </c>
      <c r="L219" s="287"/>
      <c r="M219" s="7"/>
      <c r="N219" s="177"/>
      <c r="O219" s="7"/>
      <c r="P219" s="409"/>
      <c r="Q219" s="7"/>
    </row>
    <row r="220" spans="1:18" customFormat="1">
      <c r="A220" s="499">
        <f t="shared" si="10"/>
        <v>176</v>
      </c>
      <c r="B220" s="537" t="str">
        <f t="shared" si="12"/>
        <v>T</v>
      </c>
      <c r="C220" s="501" t="s">
        <v>748</v>
      </c>
      <c r="D220" s="505" t="s">
        <v>914</v>
      </c>
      <c r="E220" s="500">
        <f t="shared" si="11"/>
        <v>1</v>
      </c>
      <c r="F220" s="506">
        <v>128</v>
      </c>
      <c r="G220" s="504">
        <f>IFERROR(VLOOKUP(F220,得点テーブル!$B$6:$C$133,2,0),"")</f>
        <v>1</v>
      </c>
      <c r="H220" s="172"/>
      <c r="I220" s="8"/>
      <c r="J220" s="410"/>
      <c r="K220" s="7" t="str">
        <f>IFERROR(VLOOKUP(J220,得点テーブル!$B$6:$D$133,3,0),"")</f>
        <v/>
      </c>
      <c r="L220" s="287"/>
      <c r="M220" s="7"/>
      <c r="N220" s="177"/>
      <c r="O220" s="7"/>
      <c r="P220" s="409"/>
      <c r="Q220" s="7"/>
    </row>
    <row r="221" spans="1:18" customFormat="1">
      <c r="A221" s="499">
        <f t="shared" si="10"/>
        <v>176</v>
      </c>
      <c r="B221" s="537" t="str">
        <f t="shared" si="12"/>
        <v>T</v>
      </c>
      <c r="C221" s="501" t="s">
        <v>749</v>
      </c>
      <c r="D221" s="502" t="s">
        <v>750</v>
      </c>
      <c r="E221" s="500">
        <f t="shared" si="11"/>
        <v>1</v>
      </c>
      <c r="F221" s="503">
        <v>128</v>
      </c>
      <c r="G221" s="504">
        <f>IFERROR(VLOOKUP(F221,得点テーブル!$B$6:$C$133,2,0),"")</f>
        <v>1</v>
      </c>
      <c r="H221" s="172"/>
      <c r="I221" s="8"/>
      <c r="J221" s="410"/>
      <c r="K221" s="7" t="str">
        <f>IFERROR(VLOOKUP(J221,得点テーブル!$B$6:$D$133,3,0),"")</f>
        <v/>
      </c>
      <c r="L221" s="287"/>
      <c r="M221" s="7"/>
      <c r="N221" s="177"/>
      <c r="O221" s="7"/>
      <c r="P221" s="409"/>
      <c r="Q221" s="7"/>
    </row>
    <row r="222" spans="1:18" customFormat="1">
      <c r="A222" s="499"/>
      <c r="B222" s="500" t="s">
        <v>160</v>
      </c>
      <c r="C222" s="501"/>
      <c r="D222" s="505"/>
      <c r="E222" s="500"/>
      <c r="F222" s="503"/>
      <c r="G222" s="504"/>
      <c r="H222" s="172"/>
      <c r="I222" s="8" t="str">
        <f>IF(H222=0,"",VLOOKUP(H222,得点テーブル!$B$6:$H$133,2,FALSE))</f>
        <v/>
      </c>
      <c r="J222" s="410"/>
      <c r="K222" s="7" t="str">
        <f>IF(J222=0,"",VLOOKUP(J222,得点テーブル!$B$6:$H$133,3,FALSE))</f>
        <v/>
      </c>
      <c r="L222" s="287"/>
      <c r="M222" s="7" t="str">
        <f>IF(L222=0,"",VLOOKUP(L222,得点テーブル!$B$6:$H$134,5,FALSE))</f>
        <v/>
      </c>
      <c r="N222" s="177"/>
      <c r="O222" s="7" t="str">
        <f>IF(N222=0,"",VLOOKUP(N222,得点テーブル!$B$6:$H$133,6,FALSE))</f>
        <v/>
      </c>
      <c r="P222" s="409"/>
      <c r="Q222" s="7" t="s">
        <v>160</v>
      </c>
    </row>
    <row r="223" spans="1:18">
      <c r="A223" s="511"/>
      <c r="B223" s="511"/>
      <c r="C223" s="512"/>
      <c r="D223" s="512"/>
      <c r="E223" s="511"/>
      <c r="F223" s="511"/>
      <c r="G223" s="511"/>
      <c r="H223" s="197"/>
      <c r="I223" s="10"/>
      <c r="J223" s="10"/>
      <c r="K223" s="11"/>
      <c r="L223" s="10"/>
      <c r="M223" s="10"/>
      <c r="N223" s="10"/>
      <c r="O223" s="10"/>
      <c r="P223" s="143"/>
      <c r="Q223" s="10"/>
    </row>
  </sheetData>
  <sortState xmlns:xlrd2="http://schemas.microsoft.com/office/spreadsheetml/2017/richdata2" ref="A6:Q220">
    <sortCondition descending="1" ref="E6:E220"/>
  </sortState>
  <mergeCells count="9">
    <mergeCell ref="A3:B4"/>
    <mergeCell ref="C3:C4"/>
    <mergeCell ref="D3:D4"/>
    <mergeCell ref="F3:G3"/>
    <mergeCell ref="P3:Q3"/>
    <mergeCell ref="H3:I3"/>
    <mergeCell ref="J3:K3"/>
    <mergeCell ref="L3:M3"/>
    <mergeCell ref="N3:O3"/>
  </mergeCells>
  <phoneticPr fontId="2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5" defaultRowHeight="14"/>
  <cols>
    <col min="1" max="256" width="8.83203125" customWidth="1"/>
  </cols>
  <sheetData/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5" defaultRowHeight="14"/>
  <cols>
    <col min="1" max="256" width="8.83203125" customWidth="1"/>
  </cols>
  <sheetData/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8"/>
  <sheetViews>
    <sheetView view="pageBreakPreview" zoomScaleNormal="100" zoomScaleSheetLayoutView="100" workbookViewId="0"/>
  </sheetViews>
  <sheetFormatPr baseColWidth="10" defaultColWidth="9" defaultRowHeight="14"/>
  <cols>
    <col min="1" max="1" width="3.6640625" style="13" customWidth="1"/>
    <col min="2" max="2" width="1.83203125" style="13" customWidth="1"/>
    <col min="3" max="3" width="11.5" style="13" customWidth="1"/>
    <col min="4" max="4" width="11.6640625" style="13" customWidth="1"/>
    <col min="5" max="5" width="5.1640625" style="12" customWidth="1"/>
    <col min="6" max="7" width="5" style="12" customWidth="1"/>
    <col min="8" max="8" width="5" style="140" customWidth="1"/>
    <col min="9" max="17" width="5" style="12" customWidth="1"/>
    <col min="18" max="18" width="5" style="133" customWidth="1"/>
    <col min="19" max="19" width="5" style="12" customWidth="1"/>
    <col min="20" max="20" width="3.33203125" style="12" customWidth="1"/>
    <col min="21" max="16384" width="9" style="12"/>
  </cols>
  <sheetData>
    <row r="1" spans="1:23" customFormat="1" ht="19.5" customHeight="1">
      <c r="A1" t="s">
        <v>11</v>
      </c>
      <c r="C1" s="174"/>
      <c r="D1" s="174"/>
      <c r="F1" s="1" t="s">
        <v>190</v>
      </c>
      <c r="H1" s="1"/>
      <c r="L1" s="1"/>
      <c r="N1" s="1"/>
      <c r="O1" s="12"/>
      <c r="P1" s="1"/>
      <c r="Q1" t="str">
        <f>男子S!O1</f>
        <v>2023/5/31現在</v>
      </c>
      <c r="R1" s="127"/>
    </row>
    <row r="2" spans="1:23" ht="5.25" customHeight="1">
      <c r="H2" s="12"/>
    </row>
    <row r="3" spans="1:23" ht="18.75" customHeight="1">
      <c r="A3" s="584" t="s">
        <v>172</v>
      </c>
      <c r="B3" s="585"/>
      <c r="C3" s="588" t="s">
        <v>12</v>
      </c>
      <c r="D3" s="590" t="s">
        <v>174</v>
      </c>
      <c r="E3" s="14" t="s">
        <v>175</v>
      </c>
      <c r="F3" s="594" t="str">
        <f>男子S!F3</f>
        <v>R5春チャレ</v>
      </c>
      <c r="G3" s="595"/>
      <c r="H3" s="596" t="str">
        <f>男子S!H3</f>
        <v>R4秋チャレ</v>
      </c>
      <c r="I3" s="598"/>
      <c r="J3" s="580" t="s">
        <v>771</v>
      </c>
      <c r="K3" s="581"/>
      <c r="L3" s="592" t="s">
        <v>249</v>
      </c>
      <c r="M3" s="592"/>
      <c r="N3" s="596" t="str">
        <f>男子S!L3</f>
        <v>R4県選手権</v>
      </c>
      <c r="O3" s="597"/>
      <c r="P3" s="592" t="s">
        <v>276</v>
      </c>
      <c r="Q3" s="592"/>
      <c r="R3" s="593" t="str">
        <f>男子S!P3</f>
        <v>R4熊谷杯</v>
      </c>
      <c r="S3" s="593"/>
    </row>
    <row r="4" spans="1:23" ht="23" customHeight="1">
      <c r="A4" s="586"/>
      <c r="B4" s="587"/>
      <c r="C4" s="589"/>
      <c r="D4" s="591"/>
      <c r="E4" s="15" t="s">
        <v>176</v>
      </c>
      <c r="F4" s="135" t="s">
        <v>177</v>
      </c>
      <c r="G4" s="16" t="s">
        <v>175</v>
      </c>
      <c r="H4" s="138" t="s">
        <v>13</v>
      </c>
      <c r="I4" s="17" t="s">
        <v>195</v>
      </c>
      <c r="J4" s="238" t="s">
        <v>177</v>
      </c>
      <c r="K4" s="131" t="s">
        <v>175</v>
      </c>
      <c r="L4" s="135" t="s">
        <v>177</v>
      </c>
      <c r="M4" s="16" t="s">
        <v>175</v>
      </c>
      <c r="N4" s="135" t="s">
        <v>177</v>
      </c>
      <c r="O4" s="16" t="s">
        <v>175</v>
      </c>
      <c r="P4" s="135" t="s">
        <v>177</v>
      </c>
      <c r="Q4" s="16" t="s">
        <v>175</v>
      </c>
      <c r="R4" s="128" t="s">
        <v>177</v>
      </c>
      <c r="S4" s="16" t="s">
        <v>175</v>
      </c>
    </row>
    <row r="5" spans="1:23" ht="5" customHeight="1">
      <c r="A5" s="18"/>
      <c r="B5" s="19"/>
      <c r="C5" s="20"/>
      <c r="D5" s="21"/>
      <c r="E5" s="22"/>
      <c r="F5" s="141"/>
      <c r="G5" s="23"/>
      <c r="H5" s="24"/>
      <c r="I5" s="24"/>
      <c r="J5" s="24"/>
      <c r="K5" s="24"/>
      <c r="L5" s="136"/>
      <c r="M5" s="25"/>
      <c r="N5" s="26"/>
      <c r="O5" s="26"/>
      <c r="P5" s="136"/>
      <c r="Q5" s="25"/>
      <c r="R5" s="134"/>
      <c r="S5" s="26"/>
    </row>
    <row r="6" spans="1:23" s="140" customFormat="1" ht="13.5" customHeight="1">
      <c r="A6" s="27">
        <f t="shared" ref="A6:A37" si="0">RANK(E6,$E$6:$E$214,0)</f>
        <v>1</v>
      </c>
      <c r="B6" s="537" t="str">
        <f>IF(E6=E5,"T","")</f>
        <v/>
      </c>
      <c r="C6" s="234" t="s">
        <v>282</v>
      </c>
      <c r="D6" s="309" t="s">
        <v>922</v>
      </c>
      <c r="E6" s="6">
        <f t="shared" ref="E6:E37" si="1">SUM(G6,I6,K6,M6,O6,Q6,S6)</f>
        <v>640</v>
      </c>
      <c r="F6" s="420"/>
      <c r="G6" s="7" t="str">
        <f>IFERROR(VLOOKUP(F6,得点テーブル!$B$6:$C$133,2,0),"")</f>
        <v/>
      </c>
      <c r="H6" s="374"/>
      <c r="I6" s="29"/>
      <c r="J6" s="429">
        <v>2</v>
      </c>
      <c r="K6" s="7">
        <f>IFERROR(VLOOKUP(J6,得点テーブル!$B$6:$D$133,3,0),"")</f>
        <v>100</v>
      </c>
      <c r="L6" s="200">
        <v>2</v>
      </c>
      <c r="M6" s="30">
        <v>100</v>
      </c>
      <c r="N6" s="139">
        <v>1</v>
      </c>
      <c r="O6" s="192">
        <v>200</v>
      </c>
      <c r="P6" s="139">
        <v>1</v>
      </c>
      <c r="Q6" s="30">
        <v>150</v>
      </c>
      <c r="R6" s="409">
        <v>4</v>
      </c>
      <c r="S6" s="30">
        <v>90</v>
      </c>
      <c r="T6" s="231"/>
      <c r="V6"/>
      <c r="W6"/>
    </row>
    <row r="7" spans="1:23" s="140" customFormat="1" ht="13.5" customHeight="1">
      <c r="A7" s="27">
        <f t="shared" si="0"/>
        <v>2</v>
      </c>
      <c r="B7" s="537" t="str">
        <f t="shared" ref="B7:B70" si="2">IF(E7=E6,"T","")</f>
        <v/>
      </c>
      <c r="C7" s="233" t="s">
        <v>283</v>
      </c>
      <c r="D7" s="243" t="s">
        <v>215</v>
      </c>
      <c r="E7" s="6">
        <f t="shared" si="1"/>
        <v>590</v>
      </c>
      <c r="F7" s="421"/>
      <c r="G7" s="7" t="str">
        <f>IFERROR(VLOOKUP(F7,得点テーブル!$B$6:$C$133,2,0),"")</f>
        <v/>
      </c>
      <c r="H7" s="374"/>
      <c r="I7" s="29"/>
      <c r="J7" s="429">
        <v>2</v>
      </c>
      <c r="K7" s="7">
        <f>IFERROR(VLOOKUP(J7,得点テーブル!$B$6:$D$133,3,0),"")</f>
        <v>100</v>
      </c>
      <c r="L7" s="200">
        <v>1</v>
      </c>
      <c r="M7" s="30">
        <v>150</v>
      </c>
      <c r="N7" s="373">
        <v>4</v>
      </c>
      <c r="O7" s="192">
        <v>100</v>
      </c>
      <c r="P7" s="139">
        <v>1</v>
      </c>
      <c r="Q7" s="30">
        <v>150</v>
      </c>
      <c r="R7" s="413">
        <v>4</v>
      </c>
      <c r="S7" s="30">
        <v>90</v>
      </c>
      <c r="V7"/>
      <c r="W7"/>
    </row>
    <row r="8" spans="1:23" s="140" customFormat="1" ht="13.5" customHeight="1">
      <c r="A8" s="27">
        <f t="shared" si="0"/>
        <v>3</v>
      </c>
      <c r="B8" s="537" t="str">
        <f t="shared" si="2"/>
        <v/>
      </c>
      <c r="C8" s="234" t="s">
        <v>286</v>
      </c>
      <c r="D8" s="243" t="s">
        <v>192</v>
      </c>
      <c r="E8" s="6">
        <f t="shared" si="1"/>
        <v>480</v>
      </c>
      <c r="F8" s="422"/>
      <c r="G8" s="7" t="str">
        <f>IFERROR(VLOOKUP(F8,得点テーブル!$B$6:$C$133,2,0),"")</f>
        <v/>
      </c>
      <c r="H8" s="374"/>
      <c r="I8" s="29"/>
      <c r="J8" s="429">
        <v>4</v>
      </c>
      <c r="K8" s="7">
        <f>IFERROR(VLOOKUP(J8,得点テーブル!$B$6:$D$133,3,0),"")</f>
        <v>70</v>
      </c>
      <c r="L8" s="200">
        <v>3</v>
      </c>
      <c r="M8" s="30">
        <v>70</v>
      </c>
      <c r="N8" s="139">
        <v>2</v>
      </c>
      <c r="O8" s="192">
        <v>150</v>
      </c>
      <c r="P8" s="139">
        <v>2</v>
      </c>
      <c r="Q8" s="30">
        <v>100</v>
      </c>
      <c r="R8" s="409">
        <v>4</v>
      </c>
      <c r="S8" s="30">
        <v>90</v>
      </c>
      <c r="V8"/>
      <c r="W8"/>
    </row>
    <row r="9" spans="1:23" s="140" customFormat="1" ht="13.5" customHeight="1">
      <c r="A9" s="27">
        <f t="shared" si="0"/>
        <v>4</v>
      </c>
      <c r="B9" s="537" t="str">
        <f t="shared" si="2"/>
        <v/>
      </c>
      <c r="C9" s="234" t="s">
        <v>285</v>
      </c>
      <c r="D9" s="243" t="s">
        <v>183</v>
      </c>
      <c r="E9" s="6">
        <f t="shared" si="1"/>
        <v>450</v>
      </c>
      <c r="F9" s="422"/>
      <c r="G9" s="7" t="str">
        <f>IFERROR(VLOOKUP(F9,得点テーブル!$B$6:$C$133,2,0),"")</f>
        <v/>
      </c>
      <c r="H9" s="172"/>
      <c r="I9" s="29"/>
      <c r="J9" s="429">
        <v>4</v>
      </c>
      <c r="K9" s="7">
        <f>IFERROR(VLOOKUP(J9,得点テーブル!$B$6:$D$133,3,0),"")</f>
        <v>70</v>
      </c>
      <c r="L9" s="200">
        <v>1</v>
      </c>
      <c r="M9" s="30">
        <v>150</v>
      </c>
      <c r="N9" s="139">
        <v>4</v>
      </c>
      <c r="O9" s="192">
        <v>100</v>
      </c>
      <c r="P9" s="139">
        <v>8</v>
      </c>
      <c r="Q9" s="30">
        <v>40</v>
      </c>
      <c r="R9" s="409">
        <v>4</v>
      </c>
      <c r="S9" s="30">
        <v>90</v>
      </c>
      <c r="V9"/>
      <c r="W9"/>
    </row>
    <row r="10" spans="1:23" s="140" customFormat="1" ht="13.5" customHeight="1">
      <c r="A10" s="27">
        <f t="shared" si="0"/>
        <v>5</v>
      </c>
      <c r="B10" s="537" t="str">
        <f t="shared" si="2"/>
        <v/>
      </c>
      <c r="C10" s="234" t="s">
        <v>287</v>
      </c>
      <c r="D10" s="243" t="s">
        <v>185</v>
      </c>
      <c r="E10" s="6">
        <f t="shared" si="1"/>
        <v>360</v>
      </c>
      <c r="F10" s="420"/>
      <c r="G10" s="7" t="str">
        <f>IFERROR(VLOOKUP(F10,得点テーブル!$B$6:$C$133,2,0),"")</f>
        <v/>
      </c>
      <c r="H10" s="374"/>
      <c r="I10" s="29"/>
      <c r="J10" s="429">
        <v>4</v>
      </c>
      <c r="K10" s="7">
        <f>IFERROR(VLOOKUP(J10,得点テーブル!$B$6:$D$133,3,0),"")</f>
        <v>70</v>
      </c>
      <c r="L10" s="200">
        <v>2</v>
      </c>
      <c r="M10" s="30">
        <v>100</v>
      </c>
      <c r="N10" s="139">
        <v>2</v>
      </c>
      <c r="O10" s="192">
        <v>150</v>
      </c>
      <c r="P10" s="139">
        <v>8</v>
      </c>
      <c r="Q10" s="30">
        <v>40</v>
      </c>
      <c r="R10" s="409"/>
      <c r="S10" s="30"/>
      <c r="V10"/>
      <c r="W10"/>
    </row>
    <row r="11" spans="1:23" s="140" customFormat="1" ht="13.5" customHeight="1">
      <c r="A11" s="27">
        <f t="shared" si="0"/>
        <v>6</v>
      </c>
      <c r="B11" s="537" t="str">
        <f t="shared" si="2"/>
        <v/>
      </c>
      <c r="C11" s="234" t="s">
        <v>288</v>
      </c>
      <c r="D11" s="243" t="s">
        <v>203</v>
      </c>
      <c r="E11" s="6">
        <f t="shared" si="1"/>
        <v>325</v>
      </c>
      <c r="F11" s="422"/>
      <c r="G11" s="7" t="str">
        <f>IFERROR(VLOOKUP(F11,得点テーブル!$B$6:$C$133,2,0),"")</f>
        <v/>
      </c>
      <c r="H11" s="172"/>
      <c r="I11" s="29"/>
      <c r="J11" s="429">
        <v>4</v>
      </c>
      <c r="K11" s="7">
        <f>IFERROR(VLOOKUP(J11,得点テーブル!$B$6:$D$133,3,0),"")</f>
        <v>70</v>
      </c>
      <c r="L11" s="200"/>
      <c r="M11" s="30"/>
      <c r="N11" s="139">
        <v>1</v>
      </c>
      <c r="O11" s="192">
        <v>200</v>
      </c>
      <c r="P11" s="139">
        <v>8</v>
      </c>
      <c r="Q11" s="30">
        <v>40</v>
      </c>
      <c r="R11" s="409">
        <v>64</v>
      </c>
      <c r="S11" s="30">
        <v>15</v>
      </c>
      <c r="V11"/>
      <c r="W11"/>
    </row>
    <row r="12" spans="1:23" s="140" customFormat="1" ht="13.5" customHeight="1">
      <c r="A12" s="27">
        <f t="shared" si="0"/>
        <v>7</v>
      </c>
      <c r="B12" s="537" t="str">
        <f t="shared" si="2"/>
        <v/>
      </c>
      <c r="C12" s="234" t="s">
        <v>289</v>
      </c>
      <c r="D12" s="243" t="s">
        <v>203</v>
      </c>
      <c r="E12" s="6">
        <f t="shared" si="1"/>
        <v>255</v>
      </c>
      <c r="F12" s="422"/>
      <c r="G12" s="7" t="str">
        <f>IFERROR(VLOOKUP(F12,得点テーブル!$B$6:$C$133,2,0),"")</f>
        <v/>
      </c>
      <c r="H12" s="172"/>
      <c r="I12" s="29"/>
      <c r="J12" s="429">
        <v>8</v>
      </c>
      <c r="K12" s="7">
        <f>IFERROR(VLOOKUP(J12,得点テーブル!$B$6:$D$133,3,0),"")</f>
        <v>40</v>
      </c>
      <c r="L12" s="200">
        <v>16</v>
      </c>
      <c r="M12" s="30">
        <v>25</v>
      </c>
      <c r="N12" s="139">
        <v>4</v>
      </c>
      <c r="O12" s="192">
        <v>100</v>
      </c>
      <c r="P12" s="139">
        <v>8</v>
      </c>
      <c r="Q12" s="30">
        <v>40</v>
      </c>
      <c r="R12" s="409">
        <v>8</v>
      </c>
      <c r="S12" s="30">
        <v>50</v>
      </c>
      <c r="V12"/>
      <c r="W12"/>
    </row>
    <row r="13" spans="1:23" s="140" customFormat="1" ht="13.5" customHeight="1">
      <c r="A13" s="27">
        <f t="shared" si="0"/>
        <v>8</v>
      </c>
      <c r="B13" s="537" t="str">
        <f t="shared" si="2"/>
        <v/>
      </c>
      <c r="C13" s="234" t="s">
        <v>293</v>
      </c>
      <c r="D13" s="243" t="s">
        <v>18</v>
      </c>
      <c r="E13" s="6">
        <f t="shared" si="1"/>
        <v>220</v>
      </c>
      <c r="F13" s="422"/>
      <c r="G13" s="7" t="str">
        <f>IFERROR(VLOOKUP(F13,得点テーブル!$B$6:$C$133,2,0),"")</f>
        <v/>
      </c>
      <c r="H13" s="172"/>
      <c r="I13" s="29"/>
      <c r="J13" s="429">
        <v>16</v>
      </c>
      <c r="K13" s="7">
        <f>IFERROR(VLOOKUP(J13,得点テーブル!$B$6:$D$133,3,0),"")</f>
        <v>25</v>
      </c>
      <c r="L13" s="200">
        <v>4</v>
      </c>
      <c r="M13" s="30">
        <v>70</v>
      </c>
      <c r="N13" s="139">
        <v>16</v>
      </c>
      <c r="O13" s="192">
        <v>40</v>
      </c>
      <c r="P13" s="139">
        <v>4</v>
      </c>
      <c r="Q13" s="30">
        <v>70</v>
      </c>
      <c r="R13" s="409">
        <v>64</v>
      </c>
      <c r="S13" s="30">
        <v>15</v>
      </c>
      <c r="V13"/>
      <c r="W13"/>
    </row>
    <row r="14" spans="1:23" s="140" customFormat="1" ht="13.5" customHeight="1">
      <c r="A14" s="27">
        <f t="shared" si="0"/>
        <v>9</v>
      </c>
      <c r="B14" s="537" t="str">
        <f t="shared" si="2"/>
        <v/>
      </c>
      <c r="C14" s="234" t="s">
        <v>294</v>
      </c>
      <c r="D14" s="243" t="s">
        <v>221</v>
      </c>
      <c r="E14" s="6">
        <f t="shared" si="1"/>
        <v>215</v>
      </c>
      <c r="F14" s="420"/>
      <c r="G14" s="7" t="str">
        <f>IFERROR(VLOOKUP(F14,得点テーブル!$B$6:$C$133,2,0),"")</f>
        <v/>
      </c>
      <c r="H14" s="374"/>
      <c r="I14" s="29"/>
      <c r="J14" s="429">
        <v>16</v>
      </c>
      <c r="K14" s="7">
        <f>IFERROR(VLOOKUP(J14,得点テーブル!$B$6:$D$133,3,0),"")</f>
        <v>25</v>
      </c>
      <c r="L14" s="200">
        <v>4</v>
      </c>
      <c r="M14" s="30">
        <v>70</v>
      </c>
      <c r="N14" s="139"/>
      <c r="O14" s="192"/>
      <c r="P14" s="139">
        <v>4</v>
      </c>
      <c r="Q14" s="30">
        <v>70</v>
      </c>
      <c r="R14" s="409">
        <v>8</v>
      </c>
      <c r="S14" s="30">
        <v>50</v>
      </c>
      <c r="V14"/>
      <c r="W14"/>
    </row>
    <row r="15" spans="1:23" s="140" customFormat="1" ht="13.5" customHeight="1">
      <c r="A15" s="27">
        <f t="shared" si="0"/>
        <v>10</v>
      </c>
      <c r="B15" s="537" t="str">
        <f t="shared" si="2"/>
        <v/>
      </c>
      <c r="C15" s="234" t="s">
        <v>307</v>
      </c>
      <c r="D15" s="243" t="s">
        <v>192</v>
      </c>
      <c r="E15" s="6">
        <f t="shared" si="1"/>
        <v>210</v>
      </c>
      <c r="F15" s="422"/>
      <c r="G15" s="7" t="str">
        <f>IFERROR(VLOOKUP(F15,得点テーブル!$B$6:$C$133,2,0),"")</f>
        <v/>
      </c>
      <c r="H15" s="374"/>
      <c r="I15" s="29"/>
      <c r="J15" s="429">
        <v>8</v>
      </c>
      <c r="K15" s="7">
        <f>IFERROR(VLOOKUP(J15,得点テーブル!$B$6:$D$133,3,0),"")</f>
        <v>40</v>
      </c>
      <c r="L15" s="200">
        <v>16</v>
      </c>
      <c r="M15" s="30">
        <v>25</v>
      </c>
      <c r="N15" s="139">
        <v>32</v>
      </c>
      <c r="O15" s="192">
        <v>30</v>
      </c>
      <c r="P15" s="139">
        <v>2</v>
      </c>
      <c r="Q15" s="30">
        <v>100</v>
      </c>
      <c r="R15" s="409">
        <v>64</v>
      </c>
      <c r="S15" s="30">
        <v>15</v>
      </c>
    </row>
    <row r="16" spans="1:23" s="140" customFormat="1" ht="13.5" customHeight="1">
      <c r="A16" s="27">
        <f t="shared" si="0"/>
        <v>11</v>
      </c>
      <c r="B16" s="537" t="str">
        <f t="shared" si="2"/>
        <v/>
      </c>
      <c r="C16" s="234" t="s">
        <v>301</v>
      </c>
      <c r="D16" s="243" t="s">
        <v>17</v>
      </c>
      <c r="E16" s="6">
        <f t="shared" si="1"/>
        <v>175</v>
      </c>
      <c r="F16" s="422"/>
      <c r="G16" s="7" t="str">
        <f>IFERROR(VLOOKUP(F16,得点テーブル!$B$6:$C$133,2,0),"")</f>
        <v/>
      </c>
      <c r="H16" s="374"/>
      <c r="I16" s="29"/>
      <c r="J16" s="429">
        <v>16</v>
      </c>
      <c r="K16" s="7">
        <f>IFERROR(VLOOKUP(J16,得点テーブル!$B$6:$D$133,3,0),"")</f>
        <v>25</v>
      </c>
      <c r="L16" s="200"/>
      <c r="M16" s="30"/>
      <c r="N16" s="139">
        <v>32</v>
      </c>
      <c r="O16" s="192">
        <v>30</v>
      </c>
      <c r="P16" s="139">
        <v>4</v>
      </c>
      <c r="Q16" s="30">
        <v>70</v>
      </c>
      <c r="R16" s="409">
        <v>8</v>
      </c>
      <c r="S16" s="30">
        <v>50</v>
      </c>
    </row>
    <row r="17" spans="1:19" s="140" customFormat="1" ht="13.5" customHeight="1">
      <c r="A17" s="27">
        <f t="shared" si="0"/>
        <v>11</v>
      </c>
      <c r="B17" s="537" t="str">
        <f t="shared" si="2"/>
        <v>T</v>
      </c>
      <c r="C17" s="234" t="s">
        <v>302</v>
      </c>
      <c r="D17" s="243" t="s">
        <v>17</v>
      </c>
      <c r="E17" s="6">
        <f t="shared" si="1"/>
        <v>175</v>
      </c>
      <c r="F17" s="420"/>
      <c r="G17" s="7" t="str">
        <f>IFERROR(VLOOKUP(F17,得点テーブル!$B$6:$C$133,2,0),"")</f>
        <v/>
      </c>
      <c r="H17" s="374"/>
      <c r="I17" s="29"/>
      <c r="J17" s="429">
        <v>16</v>
      </c>
      <c r="K17" s="7">
        <f>IFERROR(VLOOKUP(J17,得点テーブル!$B$6:$D$133,3,0),"")</f>
        <v>25</v>
      </c>
      <c r="L17" s="200"/>
      <c r="M17" s="30"/>
      <c r="N17" s="139">
        <v>32</v>
      </c>
      <c r="O17" s="192">
        <v>30</v>
      </c>
      <c r="P17" s="139">
        <v>4</v>
      </c>
      <c r="Q17" s="30">
        <v>70</v>
      </c>
      <c r="R17" s="409">
        <v>8</v>
      </c>
      <c r="S17" s="30">
        <v>50</v>
      </c>
    </row>
    <row r="18" spans="1:19" s="140" customFormat="1" ht="13.5" customHeight="1">
      <c r="A18" s="27">
        <f t="shared" si="0"/>
        <v>13</v>
      </c>
      <c r="B18" s="537" t="str">
        <f t="shared" si="2"/>
        <v/>
      </c>
      <c r="C18" s="322" t="s">
        <v>349</v>
      </c>
      <c r="D18" s="321" t="s">
        <v>17</v>
      </c>
      <c r="E18" s="6">
        <f t="shared" si="1"/>
        <v>150</v>
      </c>
      <c r="F18" s="422"/>
      <c r="G18" s="7" t="str">
        <f>IFERROR(VLOOKUP(F18,得点テーブル!$B$6:$C$133,2,0),"")</f>
        <v/>
      </c>
      <c r="H18" s="172"/>
      <c r="I18" s="29"/>
      <c r="J18" s="429">
        <v>1</v>
      </c>
      <c r="K18" s="7">
        <f>IFERROR(VLOOKUP(J18,得点テーブル!$B$6:$D$133,3,0),"")</f>
        <v>150</v>
      </c>
      <c r="L18" s="200"/>
      <c r="M18" s="30"/>
      <c r="N18" s="139"/>
      <c r="O18" s="192"/>
      <c r="P18" s="139"/>
      <c r="Q18" s="30"/>
      <c r="R18" s="409"/>
      <c r="S18" s="30"/>
    </row>
    <row r="19" spans="1:19" s="140" customFormat="1" ht="13.5" customHeight="1">
      <c r="A19" s="27">
        <f t="shared" si="0"/>
        <v>13</v>
      </c>
      <c r="B19" s="537" t="str">
        <f t="shared" si="2"/>
        <v>T</v>
      </c>
      <c r="C19" s="234" t="s">
        <v>937</v>
      </c>
      <c r="D19" s="243" t="s">
        <v>938</v>
      </c>
      <c r="E19" s="6">
        <f t="shared" si="1"/>
        <v>150</v>
      </c>
      <c r="F19" s="420"/>
      <c r="G19" s="7" t="str">
        <f>IFERROR(VLOOKUP(F19,得点テーブル!$B$6:$C$133,2,0),"")</f>
        <v/>
      </c>
      <c r="H19" s="172"/>
      <c r="I19" s="29"/>
      <c r="J19" s="429">
        <v>1</v>
      </c>
      <c r="K19" s="7">
        <f>IFERROR(VLOOKUP(J19,得点テーブル!$B$6:$D$133,3,0),"")</f>
        <v>150</v>
      </c>
      <c r="L19" s="200"/>
      <c r="M19" s="30"/>
      <c r="N19" s="139"/>
      <c r="O19" s="192"/>
      <c r="P19" s="139"/>
      <c r="Q19" s="30"/>
      <c r="R19" s="409"/>
      <c r="S19" s="30"/>
    </row>
    <row r="20" spans="1:19" s="140" customFormat="1" ht="13.5" customHeight="1">
      <c r="A20" s="27">
        <f t="shared" si="0"/>
        <v>15</v>
      </c>
      <c r="B20" s="537" t="str">
        <f t="shared" si="2"/>
        <v/>
      </c>
      <c r="C20" s="234" t="s">
        <v>292</v>
      </c>
      <c r="D20" s="243" t="s">
        <v>241</v>
      </c>
      <c r="E20" s="6">
        <f t="shared" si="1"/>
        <v>145</v>
      </c>
      <c r="F20" s="420"/>
      <c r="G20" s="7" t="str">
        <f>IFERROR(VLOOKUP(F20,得点テーブル!$B$6:$C$133,2,0),"")</f>
        <v/>
      </c>
      <c r="H20" s="374"/>
      <c r="I20" s="29"/>
      <c r="J20" s="429">
        <v>16</v>
      </c>
      <c r="K20" s="7">
        <f>IFERROR(VLOOKUP(J20,得点テーブル!$B$6:$D$133,3,0),"")</f>
        <v>25</v>
      </c>
      <c r="L20" s="200">
        <v>8</v>
      </c>
      <c r="M20" s="30">
        <v>40</v>
      </c>
      <c r="N20" s="139">
        <v>32</v>
      </c>
      <c r="O20" s="192">
        <v>30</v>
      </c>
      <c r="P20" s="139"/>
      <c r="Q20" s="30"/>
      <c r="R20" s="409">
        <v>8</v>
      </c>
      <c r="S20" s="30">
        <v>50</v>
      </c>
    </row>
    <row r="21" spans="1:19" s="140" customFormat="1" ht="13.5" customHeight="1">
      <c r="A21" s="27">
        <f t="shared" si="0"/>
        <v>16</v>
      </c>
      <c r="B21" s="537" t="str">
        <f t="shared" si="2"/>
        <v/>
      </c>
      <c r="C21" s="234" t="s">
        <v>291</v>
      </c>
      <c r="D21" s="243" t="s">
        <v>264</v>
      </c>
      <c r="E21" s="6">
        <f t="shared" si="1"/>
        <v>140</v>
      </c>
      <c r="F21" s="422"/>
      <c r="G21" s="7" t="str">
        <f>IFERROR(VLOOKUP(F21,得点テーブル!$B$6:$C$133,2,0),"")</f>
        <v/>
      </c>
      <c r="H21" s="172"/>
      <c r="I21" s="29"/>
      <c r="J21" s="429"/>
      <c r="K21" s="7" t="str">
        <f>IFERROR(VLOOKUP(J21,得点テーブル!$B$6:$D$133,3,0),"")</f>
        <v/>
      </c>
      <c r="L21" s="200"/>
      <c r="M21" s="30"/>
      <c r="N21" s="139">
        <v>4</v>
      </c>
      <c r="O21" s="192">
        <v>100</v>
      </c>
      <c r="P21" s="139">
        <v>8</v>
      </c>
      <c r="Q21" s="30">
        <v>40</v>
      </c>
      <c r="R21" s="409"/>
      <c r="S21" s="30"/>
    </row>
    <row r="22" spans="1:19" s="140" customFormat="1" ht="13.5" customHeight="1">
      <c r="A22" s="27">
        <f t="shared" si="0"/>
        <v>17</v>
      </c>
      <c r="B22" s="537" t="str">
        <f t="shared" si="2"/>
        <v/>
      </c>
      <c r="C22" s="234" t="s">
        <v>296</v>
      </c>
      <c r="D22" s="243" t="s">
        <v>203</v>
      </c>
      <c r="E22" s="6">
        <f t="shared" si="1"/>
        <v>135</v>
      </c>
      <c r="F22" s="422"/>
      <c r="G22" s="7" t="str">
        <f>IFERROR(VLOOKUP(F22,得点テーブル!$B$6:$C$133,2,0),"")</f>
        <v/>
      </c>
      <c r="H22" s="172"/>
      <c r="I22" s="29"/>
      <c r="J22" s="429"/>
      <c r="K22" s="7" t="str">
        <f>IFERROR(VLOOKUP(J22,得点テーブル!$B$6:$D$133,3,0),"")</f>
        <v/>
      </c>
      <c r="L22" s="200">
        <v>8</v>
      </c>
      <c r="M22" s="30">
        <v>40</v>
      </c>
      <c r="N22" s="139">
        <v>16</v>
      </c>
      <c r="O22" s="192">
        <v>40</v>
      </c>
      <c r="P22" s="139">
        <v>8</v>
      </c>
      <c r="Q22" s="30">
        <v>40</v>
      </c>
      <c r="R22" s="409">
        <v>64</v>
      </c>
      <c r="S22" s="30">
        <v>15</v>
      </c>
    </row>
    <row r="23" spans="1:19" s="140" customFormat="1" ht="13.5" customHeight="1">
      <c r="A23" s="27">
        <f t="shared" si="0"/>
        <v>17</v>
      </c>
      <c r="B23" s="537" t="str">
        <f t="shared" si="2"/>
        <v>T</v>
      </c>
      <c r="C23" s="322" t="s">
        <v>303</v>
      </c>
      <c r="D23" s="243" t="s">
        <v>203</v>
      </c>
      <c r="E23" s="6">
        <f t="shared" si="1"/>
        <v>135</v>
      </c>
      <c r="F23" s="422"/>
      <c r="G23" s="7" t="str">
        <f>IFERROR(VLOOKUP(F23,得点テーブル!$B$6:$C$133,2,0),"")</f>
        <v/>
      </c>
      <c r="H23" s="172"/>
      <c r="I23" s="29"/>
      <c r="J23" s="429"/>
      <c r="K23" s="7" t="str">
        <f>IFERROR(VLOOKUP(J23,得点テーブル!$B$6:$D$133,3,0),"")</f>
        <v/>
      </c>
      <c r="L23" s="200">
        <v>8</v>
      </c>
      <c r="M23" s="30">
        <v>40</v>
      </c>
      <c r="N23" s="139">
        <v>16</v>
      </c>
      <c r="O23" s="192">
        <v>40</v>
      </c>
      <c r="P23" s="139">
        <v>8</v>
      </c>
      <c r="Q23" s="30">
        <v>40</v>
      </c>
      <c r="R23" s="409">
        <v>64</v>
      </c>
      <c r="S23" s="30">
        <v>15</v>
      </c>
    </row>
    <row r="24" spans="1:19" s="140" customFormat="1" ht="13.5" customHeight="1">
      <c r="A24" s="27">
        <f t="shared" si="0"/>
        <v>19</v>
      </c>
      <c r="B24" s="537" t="str">
        <f t="shared" si="2"/>
        <v/>
      </c>
      <c r="C24" s="234" t="s">
        <v>309</v>
      </c>
      <c r="D24" s="243" t="s">
        <v>203</v>
      </c>
      <c r="E24" s="6">
        <f t="shared" si="1"/>
        <v>120</v>
      </c>
      <c r="F24" s="422"/>
      <c r="G24" s="7" t="str">
        <f>IFERROR(VLOOKUP(F24,得点テーブル!$B$6:$C$133,2,0),"")</f>
        <v/>
      </c>
      <c r="H24" s="172"/>
      <c r="I24" s="29"/>
      <c r="J24" s="429">
        <v>8</v>
      </c>
      <c r="K24" s="7">
        <f>IFERROR(VLOOKUP(J24,得点テーブル!$B$6:$D$133,3,0),"")</f>
        <v>40</v>
      </c>
      <c r="L24" s="200">
        <v>16</v>
      </c>
      <c r="M24" s="30">
        <v>25</v>
      </c>
      <c r="N24" s="139"/>
      <c r="O24" s="192"/>
      <c r="P24" s="139">
        <v>8</v>
      </c>
      <c r="Q24" s="30">
        <v>40</v>
      </c>
      <c r="R24" s="409">
        <v>64</v>
      </c>
      <c r="S24" s="30">
        <v>15</v>
      </c>
    </row>
    <row r="25" spans="1:19" s="140" customFormat="1" ht="13.5" customHeight="1">
      <c r="A25" s="27">
        <f t="shared" si="0"/>
        <v>19</v>
      </c>
      <c r="B25" s="537" t="str">
        <f t="shared" si="2"/>
        <v>T</v>
      </c>
      <c r="C25" s="234" t="s">
        <v>295</v>
      </c>
      <c r="D25" s="243" t="s">
        <v>4</v>
      </c>
      <c r="E25" s="6">
        <f t="shared" si="1"/>
        <v>120</v>
      </c>
      <c r="F25" s="422"/>
      <c r="G25" s="7" t="str">
        <f>IFERROR(VLOOKUP(F25,得点テーブル!$B$6:$C$133,2,0),"")</f>
        <v/>
      </c>
      <c r="H25" s="172"/>
      <c r="I25" s="29"/>
      <c r="J25" s="429"/>
      <c r="K25" s="7" t="str">
        <f>IFERROR(VLOOKUP(J25,得点テーブル!$B$6:$D$133,3,0),"")</f>
        <v/>
      </c>
      <c r="L25" s="200">
        <v>8</v>
      </c>
      <c r="M25" s="30">
        <v>40</v>
      </c>
      <c r="N25" s="139">
        <v>32</v>
      </c>
      <c r="O25" s="192">
        <v>30</v>
      </c>
      <c r="P25" s="139"/>
      <c r="Q25" s="30"/>
      <c r="R25" s="409">
        <v>8</v>
      </c>
      <c r="S25" s="30">
        <v>50</v>
      </c>
    </row>
    <row r="26" spans="1:19" s="140" customFormat="1" ht="13.5" customHeight="1">
      <c r="A26" s="27">
        <f t="shared" si="0"/>
        <v>21</v>
      </c>
      <c r="B26" s="537" t="str">
        <f t="shared" si="2"/>
        <v/>
      </c>
      <c r="C26" s="234" t="s">
        <v>308</v>
      </c>
      <c r="D26" s="243" t="s">
        <v>192</v>
      </c>
      <c r="E26" s="6">
        <f t="shared" si="1"/>
        <v>110</v>
      </c>
      <c r="F26" s="422"/>
      <c r="G26" s="7" t="str">
        <f>IFERROR(VLOOKUP(F26,得点テーブル!$B$6:$C$133,2,0),"")</f>
        <v/>
      </c>
      <c r="H26" s="172"/>
      <c r="I26" s="29"/>
      <c r="J26" s="429">
        <v>8</v>
      </c>
      <c r="K26" s="7">
        <f>IFERROR(VLOOKUP(J26,得点テーブル!$B$6:$D$133,3,0),"")</f>
        <v>40</v>
      </c>
      <c r="L26" s="200">
        <v>16</v>
      </c>
      <c r="M26" s="30">
        <v>25</v>
      </c>
      <c r="N26" s="139">
        <v>32</v>
      </c>
      <c r="O26" s="192">
        <v>30</v>
      </c>
      <c r="P26" s="292"/>
      <c r="Q26" s="30"/>
      <c r="R26" s="409">
        <v>64</v>
      </c>
      <c r="S26" s="30">
        <v>15</v>
      </c>
    </row>
    <row r="27" spans="1:19" s="140" customFormat="1" ht="13.5" customHeight="1">
      <c r="A27" s="27">
        <f t="shared" si="0"/>
        <v>22</v>
      </c>
      <c r="B27" s="537" t="str">
        <f t="shared" si="2"/>
        <v/>
      </c>
      <c r="C27" s="234" t="s">
        <v>298</v>
      </c>
      <c r="D27" s="243" t="s">
        <v>17</v>
      </c>
      <c r="E27" s="6">
        <f t="shared" si="1"/>
        <v>100</v>
      </c>
      <c r="F27" s="422"/>
      <c r="G27" s="7" t="str">
        <f>IFERROR(VLOOKUP(F27,得点テーブル!$B$6:$C$133,2,0),"")</f>
        <v/>
      </c>
      <c r="H27" s="172"/>
      <c r="I27" s="29"/>
      <c r="J27" s="429">
        <v>8</v>
      </c>
      <c r="K27" s="7">
        <f>IFERROR(VLOOKUP(J27,得点テーブル!$B$6:$D$133,3,0),"")</f>
        <v>40</v>
      </c>
      <c r="L27" s="200"/>
      <c r="M27" s="30"/>
      <c r="N27" s="139">
        <v>8</v>
      </c>
      <c r="O27" s="192">
        <v>60</v>
      </c>
      <c r="P27" s="139"/>
      <c r="Q27" s="30"/>
      <c r="R27" s="409"/>
      <c r="S27" s="30"/>
    </row>
    <row r="28" spans="1:19" s="140" customFormat="1" ht="13.5" customHeight="1">
      <c r="A28" s="27">
        <f t="shared" si="0"/>
        <v>22</v>
      </c>
      <c r="B28" s="537" t="str">
        <f t="shared" si="2"/>
        <v>T</v>
      </c>
      <c r="C28" s="234" t="s">
        <v>300</v>
      </c>
      <c r="D28" s="243" t="s">
        <v>221</v>
      </c>
      <c r="E28" s="6">
        <f t="shared" si="1"/>
        <v>100</v>
      </c>
      <c r="F28" s="420"/>
      <c r="G28" s="7" t="str">
        <f>IFERROR(VLOOKUP(F28,得点テーブル!$B$6:$C$133,2,0),"")</f>
        <v/>
      </c>
      <c r="H28" s="374"/>
      <c r="I28" s="29"/>
      <c r="J28" s="429">
        <v>16</v>
      </c>
      <c r="K28" s="7">
        <f>IFERROR(VLOOKUP(J28,得点テーブル!$B$6:$D$133,3,0),"")</f>
        <v>25</v>
      </c>
      <c r="L28" s="200" t="s">
        <v>256</v>
      </c>
      <c r="M28" s="30">
        <v>25</v>
      </c>
      <c r="N28" s="139">
        <v>32</v>
      </c>
      <c r="O28" s="192">
        <v>30</v>
      </c>
      <c r="P28" s="139"/>
      <c r="Q28" s="30"/>
      <c r="R28" s="409">
        <v>32</v>
      </c>
      <c r="S28" s="30">
        <v>20</v>
      </c>
    </row>
    <row r="29" spans="1:19" s="140" customFormat="1" ht="13.5" customHeight="1">
      <c r="A29" s="27">
        <f t="shared" si="0"/>
        <v>24</v>
      </c>
      <c r="B29" s="537" t="str">
        <f t="shared" si="2"/>
        <v/>
      </c>
      <c r="C29" s="234" t="s">
        <v>306</v>
      </c>
      <c r="D29" s="243" t="s">
        <v>17</v>
      </c>
      <c r="E29" s="6">
        <f t="shared" si="1"/>
        <v>89</v>
      </c>
      <c r="F29" s="422"/>
      <c r="G29" s="7" t="str">
        <f>IFERROR(VLOOKUP(F29,得点テーブル!$B$6:$C$133,2,0),"")</f>
        <v/>
      </c>
      <c r="H29" s="172"/>
      <c r="I29" s="29"/>
      <c r="J29" s="429">
        <v>32</v>
      </c>
      <c r="K29" s="7">
        <f>IFERROR(VLOOKUP(J29,得点テーブル!$B$6:$D$133,3,0),"")</f>
        <v>15</v>
      </c>
      <c r="L29" s="200" t="s">
        <v>305</v>
      </c>
      <c r="M29" s="30">
        <v>4</v>
      </c>
      <c r="N29" s="139">
        <v>16</v>
      </c>
      <c r="O29" s="192">
        <v>40</v>
      </c>
      <c r="P29" s="292"/>
      <c r="Q29" s="30"/>
      <c r="R29" s="409">
        <v>16</v>
      </c>
      <c r="S29" s="30">
        <v>30</v>
      </c>
    </row>
    <row r="30" spans="1:19" s="140" customFormat="1" ht="13.5" customHeight="1">
      <c r="A30" s="27">
        <f t="shared" si="0"/>
        <v>25</v>
      </c>
      <c r="B30" s="537" t="str">
        <f t="shared" si="2"/>
        <v/>
      </c>
      <c r="C30" s="234" t="s">
        <v>314</v>
      </c>
      <c r="D30" s="243" t="s">
        <v>234</v>
      </c>
      <c r="E30" s="6">
        <f t="shared" si="1"/>
        <v>78</v>
      </c>
      <c r="F30" s="420">
        <v>8</v>
      </c>
      <c r="G30" s="7">
        <f>IFERROR(VLOOKUP(F30,得点テーブル!$B$6:$C$133,2,0),"")</f>
        <v>8</v>
      </c>
      <c r="H30" s="374"/>
      <c r="I30" s="29"/>
      <c r="J30" s="429"/>
      <c r="K30" s="7" t="str">
        <f>IFERROR(VLOOKUP(J30,得点テーブル!$B$6:$D$133,3,0),"")</f>
        <v/>
      </c>
      <c r="L30" s="200">
        <v>16</v>
      </c>
      <c r="M30" s="30">
        <v>25</v>
      </c>
      <c r="N30" s="139">
        <v>32</v>
      </c>
      <c r="O30" s="192">
        <v>30</v>
      </c>
      <c r="P30" s="139"/>
      <c r="Q30" s="30"/>
      <c r="R30" s="409">
        <v>64</v>
      </c>
      <c r="S30" s="30">
        <v>15</v>
      </c>
    </row>
    <row r="31" spans="1:19" s="140" customFormat="1" ht="13.5" customHeight="1">
      <c r="A31" s="27">
        <f t="shared" si="0"/>
        <v>25</v>
      </c>
      <c r="B31" s="537" t="str">
        <f t="shared" si="2"/>
        <v>T</v>
      </c>
      <c r="C31" s="234" t="s">
        <v>701</v>
      </c>
      <c r="D31" s="243" t="s">
        <v>234</v>
      </c>
      <c r="E31" s="6">
        <f t="shared" si="1"/>
        <v>78</v>
      </c>
      <c r="F31" s="422">
        <v>8</v>
      </c>
      <c r="G31" s="7">
        <f>IFERROR(VLOOKUP(F31,得点テーブル!$B$6:$C$133,2,0),"")</f>
        <v>8</v>
      </c>
      <c r="H31" s="172"/>
      <c r="I31" s="29"/>
      <c r="J31" s="429"/>
      <c r="K31" s="7" t="str">
        <f>IFERROR(VLOOKUP(J31,得点テーブル!$B$6:$D$133,3,0),"")</f>
        <v/>
      </c>
      <c r="L31" s="200">
        <v>16</v>
      </c>
      <c r="M31" s="30">
        <v>25</v>
      </c>
      <c r="N31" s="139">
        <v>32</v>
      </c>
      <c r="O31" s="192">
        <v>30</v>
      </c>
      <c r="P31" s="292"/>
      <c r="Q31" s="30"/>
      <c r="R31" s="409">
        <v>64</v>
      </c>
      <c r="S31" s="30">
        <v>15</v>
      </c>
    </row>
    <row r="32" spans="1:19" s="140" customFormat="1" ht="13.5" customHeight="1">
      <c r="A32" s="27">
        <f t="shared" si="0"/>
        <v>27</v>
      </c>
      <c r="B32" s="537" t="str">
        <f t="shared" si="2"/>
        <v/>
      </c>
      <c r="C32" s="234" t="s">
        <v>299</v>
      </c>
      <c r="D32" s="243" t="s">
        <v>203</v>
      </c>
      <c r="E32" s="6">
        <f t="shared" si="1"/>
        <v>75</v>
      </c>
      <c r="F32" s="422"/>
      <c r="G32" s="7" t="str">
        <f>IFERROR(VLOOKUP(F32,得点テーブル!$B$6:$C$133,2,0),"")</f>
        <v/>
      </c>
      <c r="H32" s="172"/>
      <c r="I32" s="29"/>
      <c r="J32" s="429"/>
      <c r="K32" s="7" t="str">
        <f>IFERROR(VLOOKUP(J32,得点テーブル!$B$6:$D$133,3,0),"")</f>
        <v/>
      </c>
      <c r="L32" s="200" t="s">
        <v>256</v>
      </c>
      <c r="M32" s="30">
        <v>25</v>
      </c>
      <c r="N32" s="139">
        <v>32</v>
      </c>
      <c r="O32" s="192">
        <v>30</v>
      </c>
      <c r="P32" s="139"/>
      <c r="Q32" s="30"/>
      <c r="R32" s="409">
        <v>32</v>
      </c>
      <c r="S32" s="30">
        <v>20</v>
      </c>
    </row>
    <row r="33" spans="1:19" s="140" customFormat="1" ht="13.5" customHeight="1">
      <c r="A33" s="27">
        <f t="shared" si="0"/>
        <v>28</v>
      </c>
      <c r="B33" s="537" t="str">
        <f t="shared" si="2"/>
        <v/>
      </c>
      <c r="C33" s="234" t="s">
        <v>321</v>
      </c>
      <c r="D33" s="243" t="s">
        <v>196</v>
      </c>
      <c r="E33" s="6">
        <f t="shared" si="1"/>
        <v>72</v>
      </c>
      <c r="F33" s="420">
        <v>64</v>
      </c>
      <c r="G33" s="7">
        <f>IFERROR(VLOOKUP(F33,得点テーブル!$B$6:$C$133,2,0),"")</f>
        <v>2</v>
      </c>
      <c r="H33" s="172"/>
      <c r="I33" s="29"/>
      <c r="J33" s="429">
        <v>32</v>
      </c>
      <c r="K33" s="7">
        <f>IFERROR(VLOOKUP(J33,得点テーブル!$B$6:$D$133,3,0),"")</f>
        <v>15</v>
      </c>
      <c r="L33" s="200"/>
      <c r="M33" s="30"/>
      <c r="N33" s="139">
        <v>16</v>
      </c>
      <c r="O33" s="192">
        <v>40</v>
      </c>
      <c r="P33" s="139"/>
      <c r="Q33" s="30"/>
      <c r="R33" s="414">
        <v>64</v>
      </c>
      <c r="S33" s="30">
        <v>15</v>
      </c>
    </row>
    <row r="34" spans="1:19" s="140" customFormat="1" ht="13.5" customHeight="1">
      <c r="A34" s="27">
        <f t="shared" si="0"/>
        <v>29</v>
      </c>
      <c r="B34" s="537" t="str">
        <f t="shared" si="2"/>
        <v/>
      </c>
      <c r="C34" s="234" t="s">
        <v>345</v>
      </c>
      <c r="D34" s="243" t="s">
        <v>17</v>
      </c>
      <c r="E34" s="6">
        <f t="shared" si="1"/>
        <v>70</v>
      </c>
      <c r="F34" s="422"/>
      <c r="G34" s="7" t="str">
        <f>IFERROR(VLOOKUP(F34,得点テーブル!$B$6:$C$133,2,0),"")</f>
        <v/>
      </c>
      <c r="H34" s="172"/>
      <c r="I34" s="29"/>
      <c r="J34" s="429">
        <v>8</v>
      </c>
      <c r="K34" s="7">
        <f>IFERROR(VLOOKUP(J34,得点テーブル!$B$6:$D$133,3,0),"")</f>
        <v>40</v>
      </c>
      <c r="L34" s="200"/>
      <c r="M34" s="30"/>
      <c r="N34" s="139"/>
      <c r="O34" s="192"/>
      <c r="P34" s="139"/>
      <c r="Q34" s="30"/>
      <c r="R34" s="409">
        <v>16</v>
      </c>
      <c r="S34" s="30">
        <v>30</v>
      </c>
    </row>
    <row r="35" spans="1:19" s="140" customFormat="1" ht="13.5" customHeight="1">
      <c r="A35" s="27">
        <f t="shared" si="0"/>
        <v>29</v>
      </c>
      <c r="B35" s="537" t="str">
        <f t="shared" si="2"/>
        <v>T</v>
      </c>
      <c r="C35" s="234" t="s">
        <v>290</v>
      </c>
      <c r="D35" s="243" t="s">
        <v>197</v>
      </c>
      <c r="E35" s="6">
        <f t="shared" si="1"/>
        <v>70</v>
      </c>
      <c r="F35" s="420"/>
      <c r="G35" s="7" t="str">
        <f>IFERROR(VLOOKUP(F35,得点テーブル!$B$6:$C$133,2,0),"")</f>
        <v/>
      </c>
      <c r="H35" s="374"/>
      <c r="I35" s="29"/>
      <c r="J35" s="429"/>
      <c r="K35" s="7" t="str">
        <f>IFERROR(VLOOKUP(J35,得点テーブル!$B$6:$D$133,3,0),"")</f>
        <v/>
      </c>
      <c r="L35" s="200">
        <v>3</v>
      </c>
      <c r="M35" s="30">
        <v>70</v>
      </c>
      <c r="N35" s="139"/>
      <c r="O35" s="192"/>
      <c r="P35" s="139"/>
      <c r="Q35" s="30"/>
      <c r="R35" s="409"/>
      <c r="S35" s="30"/>
    </row>
    <row r="36" spans="1:19" s="140" customFormat="1" ht="13.5" customHeight="1">
      <c r="A36" s="27">
        <f t="shared" si="0"/>
        <v>31</v>
      </c>
      <c r="B36" s="537" t="str">
        <f t="shared" si="2"/>
        <v/>
      </c>
      <c r="C36" s="234" t="s">
        <v>312</v>
      </c>
      <c r="D36" s="243" t="s">
        <v>205</v>
      </c>
      <c r="E36" s="6">
        <f t="shared" si="1"/>
        <v>67</v>
      </c>
      <c r="F36" s="420">
        <v>64</v>
      </c>
      <c r="G36" s="7">
        <f>IFERROR(VLOOKUP(F36,得点テーブル!$B$6:$C$133,2,0),"")</f>
        <v>2</v>
      </c>
      <c r="H36" s="374"/>
      <c r="I36" s="29"/>
      <c r="J36" s="429">
        <v>32</v>
      </c>
      <c r="K36" s="7">
        <f>IFERROR(VLOOKUP(J36,得点テーブル!$B$6:$D$133,3,0),"")</f>
        <v>15</v>
      </c>
      <c r="L36" s="200"/>
      <c r="M36" s="30"/>
      <c r="N36" s="139">
        <v>32</v>
      </c>
      <c r="O36" s="192">
        <v>30</v>
      </c>
      <c r="P36" s="139"/>
      <c r="Q36" s="30"/>
      <c r="R36" s="409">
        <v>32</v>
      </c>
      <c r="S36" s="30">
        <v>20</v>
      </c>
    </row>
    <row r="37" spans="1:19" s="140" customFormat="1" ht="13.5" customHeight="1">
      <c r="A37" s="27">
        <f t="shared" si="0"/>
        <v>32</v>
      </c>
      <c r="B37" s="537" t="str">
        <f t="shared" si="2"/>
        <v/>
      </c>
      <c r="C37" s="234" t="s">
        <v>304</v>
      </c>
      <c r="D37" s="243" t="s">
        <v>232</v>
      </c>
      <c r="E37" s="6">
        <f t="shared" si="1"/>
        <v>66</v>
      </c>
      <c r="F37" s="422">
        <v>64</v>
      </c>
      <c r="G37" s="7">
        <f>IFERROR(VLOOKUP(F37,得点テーブル!$B$6:$C$133,2,0),"")</f>
        <v>2</v>
      </c>
      <c r="H37" s="172"/>
      <c r="I37" s="29"/>
      <c r="J37" s="429"/>
      <c r="K37" s="7" t="str">
        <f>IFERROR(VLOOKUP(J37,得点テーブル!$B$6:$D$133,3,0),"")</f>
        <v/>
      </c>
      <c r="L37" s="200" t="s">
        <v>305</v>
      </c>
      <c r="M37" s="30">
        <v>4</v>
      </c>
      <c r="N37" s="139">
        <v>8</v>
      </c>
      <c r="O37" s="192">
        <v>60</v>
      </c>
      <c r="P37" s="292"/>
      <c r="Q37" s="30"/>
      <c r="R37" s="409"/>
      <c r="S37" s="30"/>
    </row>
    <row r="38" spans="1:19" s="140" customFormat="1" ht="13.5" customHeight="1">
      <c r="A38" s="27">
        <f t="shared" ref="A38:A69" si="3">RANK(E38,$E$6:$E$214,0)</f>
        <v>33</v>
      </c>
      <c r="B38" s="537" t="str">
        <f t="shared" si="2"/>
        <v/>
      </c>
      <c r="C38" s="234" t="s">
        <v>311</v>
      </c>
      <c r="D38" s="243" t="s">
        <v>205</v>
      </c>
      <c r="E38" s="6">
        <f t="shared" ref="E38:E69" si="4">SUM(G38,I38,K38,M38,O38,Q38,S38)</f>
        <v>65</v>
      </c>
      <c r="F38" s="422"/>
      <c r="G38" s="7" t="str">
        <f>IFERROR(VLOOKUP(F38,得点テーブル!$B$6:$C$133,2,0),"")</f>
        <v/>
      </c>
      <c r="H38" s="172"/>
      <c r="I38" s="29"/>
      <c r="J38" s="429">
        <v>32</v>
      </c>
      <c r="K38" s="7">
        <f>IFERROR(VLOOKUP(J38,得点テーブル!$B$6:$D$133,3,0),"")</f>
        <v>15</v>
      </c>
      <c r="L38" s="200"/>
      <c r="M38" s="30"/>
      <c r="N38" s="139">
        <v>32</v>
      </c>
      <c r="O38" s="192">
        <v>30</v>
      </c>
      <c r="P38" s="292"/>
      <c r="Q38" s="30"/>
      <c r="R38" s="409">
        <v>32</v>
      </c>
      <c r="S38" s="30">
        <v>20</v>
      </c>
    </row>
    <row r="39" spans="1:19" s="140" customFormat="1" ht="13.5" customHeight="1">
      <c r="A39" s="27">
        <f t="shared" si="3"/>
        <v>34</v>
      </c>
      <c r="B39" s="537" t="str">
        <f t="shared" si="2"/>
        <v/>
      </c>
      <c r="C39" s="234" t="s">
        <v>317</v>
      </c>
      <c r="D39" s="243" t="s">
        <v>187</v>
      </c>
      <c r="E39" s="6">
        <f t="shared" si="4"/>
        <v>62</v>
      </c>
      <c r="F39" s="420">
        <v>64</v>
      </c>
      <c r="G39" s="7">
        <f>IFERROR(VLOOKUP(F39,得点テーブル!$B$6:$C$133,2,0),"")</f>
        <v>2</v>
      </c>
      <c r="H39" s="172"/>
      <c r="I39" s="29"/>
      <c r="J39" s="429"/>
      <c r="K39" s="7" t="str">
        <f>IFERROR(VLOOKUP(J39,得点テーブル!$B$6:$D$133,3,0),"")</f>
        <v/>
      </c>
      <c r="L39" s="200"/>
      <c r="M39" s="30"/>
      <c r="N39" s="139">
        <v>8</v>
      </c>
      <c r="O39" s="192">
        <v>60</v>
      </c>
      <c r="P39" s="292"/>
      <c r="Q39" s="30"/>
      <c r="R39" s="409"/>
      <c r="S39" s="30"/>
    </row>
    <row r="40" spans="1:19" s="140" customFormat="1" ht="13.5" customHeight="1">
      <c r="A40" s="27">
        <f t="shared" si="3"/>
        <v>35</v>
      </c>
      <c r="B40" s="537" t="str">
        <f t="shared" si="2"/>
        <v/>
      </c>
      <c r="C40" s="234" t="s">
        <v>357</v>
      </c>
      <c r="D40" s="243" t="s">
        <v>17</v>
      </c>
      <c r="E40" s="6">
        <f t="shared" si="4"/>
        <v>60</v>
      </c>
      <c r="F40" s="422"/>
      <c r="G40" s="7" t="str">
        <f>IFERROR(VLOOKUP(F40,得点テーブル!$B$6:$C$133,2,0),"")</f>
        <v/>
      </c>
      <c r="H40" s="172"/>
      <c r="I40" s="29"/>
      <c r="J40" s="429">
        <v>8</v>
      </c>
      <c r="K40" s="7">
        <f>IFERROR(VLOOKUP(J40,得点テーブル!$B$6:$D$133,3,0),"")</f>
        <v>40</v>
      </c>
      <c r="L40" s="200"/>
      <c r="M40" s="30"/>
      <c r="N40" s="139"/>
      <c r="O40" s="192"/>
      <c r="P40" s="292"/>
      <c r="Q40" s="30"/>
      <c r="R40" s="409">
        <v>32</v>
      </c>
      <c r="S40" s="30">
        <v>20</v>
      </c>
    </row>
    <row r="41" spans="1:19" s="140" customFormat="1" ht="13.5" customHeight="1">
      <c r="A41" s="27">
        <f t="shared" si="3"/>
        <v>35</v>
      </c>
      <c r="B41" s="537" t="str">
        <f t="shared" si="2"/>
        <v>T</v>
      </c>
      <c r="C41" s="234" t="s">
        <v>297</v>
      </c>
      <c r="D41" s="243" t="s">
        <v>17</v>
      </c>
      <c r="E41" s="6">
        <f t="shared" si="4"/>
        <v>60</v>
      </c>
      <c r="F41" s="420"/>
      <c r="G41" s="7" t="str">
        <f>IFERROR(VLOOKUP(F41,得点テーブル!$B$6:$C$133,2,0),"")</f>
        <v/>
      </c>
      <c r="H41" s="374"/>
      <c r="I41" s="29"/>
      <c r="J41" s="429"/>
      <c r="K41" s="7" t="str">
        <f>IFERROR(VLOOKUP(J41,得点テーブル!$B$6:$D$133,3,0),"")</f>
        <v/>
      </c>
      <c r="L41" s="200"/>
      <c r="M41" s="30"/>
      <c r="N41" s="139">
        <v>8</v>
      </c>
      <c r="O41" s="192">
        <v>60</v>
      </c>
      <c r="P41" s="139"/>
      <c r="Q41" s="30"/>
      <c r="R41" s="409"/>
      <c r="S41" s="30"/>
    </row>
    <row r="42" spans="1:19" s="140" customFormat="1" ht="13.5" customHeight="1">
      <c r="A42" s="27">
        <f t="shared" si="3"/>
        <v>35</v>
      </c>
      <c r="B42" s="537" t="str">
        <f t="shared" si="2"/>
        <v>T</v>
      </c>
      <c r="C42" s="42" t="s">
        <v>319</v>
      </c>
      <c r="D42" s="243" t="s">
        <v>187</v>
      </c>
      <c r="E42" s="6">
        <f t="shared" si="4"/>
        <v>60</v>
      </c>
      <c r="F42" s="423"/>
      <c r="G42" s="7" t="str">
        <f>IFERROR(VLOOKUP(F42,得点テーブル!$B$6:$C$133,2,0),"")</f>
        <v/>
      </c>
      <c r="H42" s="228"/>
      <c r="I42" s="29"/>
      <c r="J42" s="429"/>
      <c r="K42" s="7" t="str">
        <f>IFERROR(VLOOKUP(J42,得点テーブル!$B$6:$D$133,3,0),"")</f>
        <v/>
      </c>
      <c r="L42" s="200"/>
      <c r="M42" s="30"/>
      <c r="N42" s="139">
        <v>8</v>
      </c>
      <c r="O42" s="29">
        <v>60</v>
      </c>
      <c r="P42" s="139"/>
      <c r="Q42" s="30"/>
      <c r="R42" s="409"/>
      <c r="S42" s="30"/>
    </row>
    <row r="43" spans="1:19" s="140" customFormat="1" ht="13.5" customHeight="1">
      <c r="A43" s="27">
        <f t="shared" si="3"/>
        <v>35</v>
      </c>
      <c r="B43" s="537" t="str">
        <f t="shared" si="2"/>
        <v>T</v>
      </c>
      <c r="C43" s="234" t="s">
        <v>320</v>
      </c>
      <c r="D43" s="243" t="s">
        <v>232</v>
      </c>
      <c r="E43" s="6">
        <f t="shared" si="4"/>
        <v>60</v>
      </c>
      <c r="F43" s="422"/>
      <c r="G43" s="7" t="str">
        <f>IFERROR(VLOOKUP(F43,得点テーブル!$B$6:$C$133,2,0),"")</f>
        <v/>
      </c>
      <c r="H43" s="172"/>
      <c r="I43" s="29"/>
      <c r="J43" s="429"/>
      <c r="K43" s="7" t="str">
        <f>IFERROR(VLOOKUP(J43,得点テーブル!$B$6:$D$133,3,0),"")</f>
        <v/>
      </c>
      <c r="L43" s="200"/>
      <c r="M43" s="30"/>
      <c r="N43" s="139">
        <v>8</v>
      </c>
      <c r="O43" s="192">
        <v>60</v>
      </c>
      <c r="P43" s="292"/>
      <c r="Q43" s="30"/>
      <c r="R43" s="409"/>
      <c r="S43" s="30"/>
    </row>
    <row r="44" spans="1:19" s="140" customFormat="1" ht="13.5" customHeight="1">
      <c r="A44" s="27">
        <f t="shared" si="3"/>
        <v>39</v>
      </c>
      <c r="B44" s="537" t="str">
        <f t="shared" si="2"/>
        <v/>
      </c>
      <c r="C44" s="234" t="s">
        <v>346</v>
      </c>
      <c r="D44" s="243" t="s">
        <v>703</v>
      </c>
      <c r="E44" s="6">
        <f t="shared" si="4"/>
        <v>55</v>
      </c>
      <c r="F44" s="422"/>
      <c r="G44" s="7" t="str">
        <f>IFERROR(VLOOKUP(F44,得点テーブル!$B$6:$C$133,2,0),"")</f>
        <v/>
      </c>
      <c r="H44" s="172"/>
      <c r="I44" s="29"/>
      <c r="J44" s="429">
        <v>16</v>
      </c>
      <c r="K44" s="7">
        <f>IFERROR(VLOOKUP(J44,得点テーブル!$B$6:$D$133,3,0),"")</f>
        <v>25</v>
      </c>
      <c r="L44" s="200"/>
      <c r="M44" s="30"/>
      <c r="N44" s="139"/>
      <c r="O44" s="192"/>
      <c r="P44" s="292"/>
      <c r="Q44" s="30"/>
      <c r="R44" s="409">
        <v>16</v>
      </c>
      <c r="S44" s="30">
        <v>30</v>
      </c>
    </row>
    <row r="45" spans="1:19" s="140" customFormat="1" ht="13.5" customHeight="1">
      <c r="A45" s="27">
        <f t="shared" si="3"/>
        <v>39</v>
      </c>
      <c r="B45" s="537" t="str">
        <f t="shared" si="2"/>
        <v>T</v>
      </c>
      <c r="C45" s="234" t="s">
        <v>310</v>
      </c>
      <c r="D45" s="243" t="s">
        <v>269</v>
      </c>
      <c r="E45" s="6">
        <f t="shared" si="4"/>
        <v>55</v>
      </c>
      <c r="F45" s="422"/>
      <c r="G45" s="7" t="str">
        <f>IFERROR(VLOOKUP(F45,得点テーブル!$B$6:$C$133,2,0),"")</f>
        <v/>
      </c>
      <c r="H45" s="374"/>
      <c r="I45" s="29"/>
      <c r="J45" s="429"/>
      <c r="K45" s="7" t="str">
        <f>IFERROR(VLOOKUP(J45,得点テーブル!$B$6:$D$133,3,0),"")</f>
        <v/>
      </c>
      <c r="L45" s="200"/>
      <c r="M45" s="30"/>
      <c r="N45" s="139">
        <v>16</v>
      </c>
      <c r="O45" s="192">
        <v>40</v>
      </c>
      <c r="P45" s="139"/>
      <c r="Q45" s="30"/>
      <c r="R45" s="409">
        <v>64</v>
      </c>
      <c r="S45" s="30">
        <v>15</v>
      </c>
    </row>
    <row r="46" spans="1:19" s="140" customFormat="1" ht="13.5" customHeight="1">
      <c r="A46" s="27">
        <f t="shared" si="3"/>
        <v>39</v>
      </c>
      <c r="B46" s="537" t="str">
        <f t="shared" si="2"/>
        <v>T</v>
      </c>
      <c r="C46" s="234" t="s">
        <v>322</v>
      </c>
      <c r="D46" s="243" t="s">
        <v>222</v>
      </c>
      <c r="E46" s="6">
        <f t="shared" si="4"/>
        <v>55</v>
      </c>
      <c r="F46" s="422"/>
      <c r="G46" s="7" t="str">
        <f>IFERROR(VLOOKUP(F46,得点テーブル!$B$6:$C$133,2,0),"")</f>
        <v/>
      </c>
      <c r="H46" s="172"/>
      <c r="I46" s="29"/>
      <c r="J46" s="429"/>
      <c r="K46" s="7" t="str">
        <f>IFERROR(VLOOKUP(J46,得点テーブル!$B$6:$D$133,3,0),"")</f>
        <v/>
      </c>
      <c r="L46" s="200"/>
      <c r="M46" s="30"/>
      <c r="N46" s="139">
        <v>16</v>
      </c>
      <c r="O46" s="192">
        <v>40</v>
      </c>
      <c r="P46" s="139"/>
      <c r="Q46" s="30"/>
      <c r="R46" s="409">
        <v>64</v>
      </c>
      <c r="S46" s="30">
        <v>15</v>
      </c>
    </row>
    <row r="47" spans="1:19" s="140" customFormat="1" ht="13.5" customHeight="1">
      <c r="A47" s="27">
        <f t="shared" si="3"/>
        <v>39</v>
      </c>
      <c r="B47" s="537" t="str">
        <f t="shared" si="2"/>
        <v>T</v>
      </c>
      <c r="C47" s="234" t="s">
        <v>323</v>
      </c>
      <c r="D47" s="243" t="s">
        <v>271</v>
      </c>
      <c r="E47" s="6">
        <f t="shared" si="4"/>
        <v>55</v>
      </c>
      <c r="F47" s="422"/>
      <c r="G47" s="7" t="str">
        <f>IFERROR(VLOOKUP(F47,得点テーブル!$B$6:$C$133,2,0),"")</f>
        <v/>
      </c>
      <c r="H47" s="172"/>
      <c r="I47" s="29"/>
      <c r="J47" s="429"/>
      <c r="K47" s="7" t="str">
        <f>IFERROR(VLOOKUP(J47,得点テーブル!$B$6:$D$133,3,0),"")</f>
        <v/>
      </c>
      <c r="L47" s="200"/>
      <c r="M47" s="30"/>
      <c r="N47" s="139">
        <v>16</v>
      </c>
      <c r="O47" s="192">
        <v>40</v>
      </c>
      <c r="P47" s="139"/>
      <c r="Q47" s="30"/>
      <c r="R47" s="409">
        <v>64</v>
      </c>
      <c r="S47" s="30">
        <v>15</v>
      </c>
    </row>
    <row r="48" spans="1:19" s="140" customFormat="1" ht="13.5" customHeight="1">
      <c r="A48" s="27">
        <f t="shared" si="3"/>
        <v>43</v>
      </c>
      <c r="B48" s="537" t="str">
        <f t="shared" si="2"/>
        <v/>
      </c>
      <c r="C48" s="234" t="s">
        <v>315</v>
      </c>
      <c r="D48" s="243" t="s">
        <v>180</v>
      </c>
      <c r="E48" s="6">
        <f t="shared" si="4"/>
        <v>54</v>
      </c>
      <c r="F48" s="422"/>
      <c r="G48" s="7" t="str">
        <f>IFERROR(VLOOKUP(F48,得点テーブル!$B$6:$C$133,2,0),"")</f>
        <v/>
      </c>
      <c r="H48" s="172"/>
      <c r="I48" s="29"/>
      <c r="J48" s="429"/>
      <c r="K48" s="7" t="str">
        <f>IFERROR(VLOOKUP(J48,得点テーブル!$B$6:$D$133,3,0),"")</f>
        <v/>
      </c>
      <c r="L48" s="200" t="s">
        <v>305</v>
      </c>
      <c r="M48" s="30">
        <v>4</v>
      </c>
      <c r="N48" s="139"/>
      <c r="O48" s="192"/>
      <c r="P48" s="139"/>
      <c r="Q48" s="30"/>
      <c r="R48" s="409">
        <v>8</v>
      </c>
      <c r="S48" s="30">
        <v>50</v>
      </c>
    </row>
    <row r="49" spans="1:19" s="140" customFormat="1" ht="13.5" customHeight="1">
      <c r="A49" s="27">
        <f t="shared" si="3"/>
        <v>44</v>
      </c>
      <c r="B49" s="537" t="str">
        <f t="shared" si="2"/>
        <v/>
      </c>
      <c r="C49" s="234" t="s">
        <v>316</v>
      </c>
      <c r="D49" s="243" t="s">
        <v>201</v>
      </c>
      <c r="E49" s="6">
        <f t="shared" si="4"/>
        <v>50</v>
      </c>
      <c r="F49" s="420"/>
      <c r="G49" s="7" t="str">
        <f>IFERROR(VLOOKUP(F49,得点テーブル!$B$6:$C$133,2,0),"")</f>
        <v/>
      </c>
      <c r="H49" s="374"/>
      <c r="I49" s="29"/>
      <c r="J49" s="429"/>
      <c r="K49" s="7" t="str">
        <f>IFERROR(VLOOKUP(J49,得点テーブル!$B$6:$D$133,3,0),"")</f>
        <v/>
      </c>
      <c r="L49" s="200"/>
      <c r="M49" s="30"/>
      <c r="N49" s="139">
        <v>32</v>
      </c>
      <c r="O49" s="192">
        <v>30</v>
      </c>
      <c r="P49" s="139"/>
      <c r="Q49" s="30"/>
      <c r="R49" s="409">
        <v>32</v>
      </c>
      <c r="S49" s="30">
        <v>20</v>
      </c>
    </row>
    <row r="50" spans="1:19" s="140" customFormat="1" ht="13.5" customHeight="1">
      <c r="A50" s="27">
        <f t="shared" si="3"/>
        <v>44</v>
      </c>
      <c r="B50" s="537" t="str">
        <f t="shared" si="2"/>
        <v>T</v>
      </c>
      <c r="C50" s="234" t="s">
        <v>325</v>
      </c>
      <c r="D50" s="243" t="s">
        <v>268</v>
      </c>
      <c r="E50" s="6">
        <f t="shared" si="4"/>
        <v>50</v>
      </c>
      <c r="F50" s="422"/>
      <c r="G50" s="7" t="str">
        <f>IFERROR(VLOOKUP(F50,得点テーブル!$B$6:$C$133,2,0),"")</f>
        <v/>
      </c>
      <c r="H50" s="172"/>
      <c r="I50" s="29"/>
      <c r="J50" s="429"/>
      <c r="K50" s="7" t="str">
        <f>IFERROR(VLOOKUP(J50,得点テーブル!$B$6:$D$133,3,0),"")</f>
        <v/>
      </c>
      <c r="L50" s="200"/>
      <c r="M50" s="30"/>
      <c r="N50" s="139">
        <v>32</v>
      </c>
      <c r="O50" s="192">
        <v>30</v>
      </c>
      <c r="P50" s="139"/>
      <c r="Q50" s="30"/>
      <c r="R50" s="409">
        <v>32</v>
      </c>
      <c r="S50" s="30">
        <v>20</v>
      </c>
    </row>
    <row r="51" spans="1:19" s="140" customFormat="1" ht="13.5" customHeight="1">
      <c r="A51" s="27">
        <f t="shared" si="3"/>
        <v>44</v>
      </c>
      <c r="B51" s="537" t="str">
        <f t="shared" si="2"/>
        <v>T</v>
      </c>
      <c r="C51" s="234" t="s">
        <v>324</v>
      </c>
      <c r="D51" s="243" t="s">
        <v>214</v>
      </c>
      <c r="E51" s="6">
        <f t="shared" si="4"/>
        <v>50</v>
      </c>
      <c r="F51" s="420"/>
      <c r="G51" s="7" t="str">
        <f>IFERROR(VLOOKUP(F51,得点テーブル!$B$6:$C$133,2,0),"")</f>
        <v/>
      </c>
      <c r="H51" s="172"/>
      <c r="I51" s="29"/>
      <c r="J51" s="429"/>
      <c r="K51" s="7" t="str">
        <f>IFERROR(VLOOKUP(J51,得点テーブル!$B$6:$D$133,3,0),"")</f>
        <v/>
      </c>
      <c r="L51" s="200"/>
      <c r="M51" s="30"/>
      <c r="N51" s="139"/>
      <c r="O51" s="192"/>
      <c r="P51" s="139"/>
      <c r="Q51" s="30"/>
      <c r="R51" s="409">
        <v>8</v>
      </c>
      <c r="S51" s="30">
        <v>50</v>
      </c>
    </row>
    <row r="52" spans="1:19" s="140" customFormat="1" ht="13.5" customHeight="1">
      <c r="A52" s="27">
        <f t="shared" si="3"/>
        <v>47</v>
      </c>
      <c r="B52" s="537" t="str">
        <f t="shared" si="2"/>
        <v/>
      </c>
      <c r="C52" s="234" t="s">
        <v>355</v>
      </c>
      <c r="D52" s="243" t="s">
        <v>179</v>
      </c>
      <c r="E52" s="6">
        <f t="shared" si="4"/>
        <v>45</v>
      </c>
      <c r="F52" s="420"/>
      <c r="G52" s="7" t="str">
        <f>IFERROR(VLOOKUP(F52,得点テーブル!$B$6:$C$133,2,0),"")</f>
        <v/>
      </c>
      <c r="H52" s="172"/>
      <c r="I52" s="29"/>
      <c r="J52" s="429">
        <v>16</v>
      </c>
      <c r="K52" s="7">
        <f>IFERROR(VLOOKUP(J52,得点テーブル!$B$6:$D$133,3,0),"")</f>
        <v>25</v>
      </c>
      <c r="L52" s="200"/>
      <c r="M52" s="30"/>
      <c r="N52" s="139"/>
      <c r="O52" s="192"/>
      <c r="P52" s="292"/>
      <c r="Q52" s="30"/>
      <c r="R52" s="409">
        <v>32</v>
      </c>
      <c r="S52" s="30">
        <v>20</v>
      </c>
    </row>
    <row r="53" spans="1:19" s="140" customFormat="1" ht="13.5" customHeight="1">
      <c r="A53" s="27">
        <f t="shared" si="3"/>
        <v>47</v>
      </c>
      <c r="B53" s="537" t="str">
        <f t="shared" si="2"/>
        <v>T</v>
      </c>
      <c r="C53" s="234" t="s">
        <v>356</v>
      </c>
      <c r="D53" s="243" t="s">
        <v>17</v>
      </c>
      <c r="E53" s="6">
        <f t="shared" si="4"/>
        <v>45</v>
      </c>
      <c r="F53" s="422"/>
      <c r="G53" s="7" t="str">
        <f>IFERROR(VLOOKUP(F53,得点テーブル!$B$6:$C$133,2,0),"")</f>
        <v/>
      </c>
      <c r="H53" s="172"/>
      <c r="I53" s="29"/>
      <c r="J53" s="429">
        <v>16</v>
      </c>
      <c r="K53" s="7">
        <f>IFERROR(VLOOKUP(J53,得点テーブル!$B$6:$D$133,3,0),"")</f>
        <v>25</v>
      </c>
      <c r="L53" s="200"/>
      <c r="M53" s="30"/>
      <c r="N53" s="139"/>
      <c r="O53" s="192"/>
      <c r="P53" s="292"/>
      <c r="Q53" s="30"/>
      <c r="R53" s="409">
        <v>32</v>
      </c>
      <c r="S53" s="30">
        <v>20</v>
      </c>
    </row>
    <row r="54" spans="1:19" s="140" customFormat="1" ht="13.5" customHeight="1">
      <c r="A54" s="27">
        <f t="shared" si="3"/>
        <v>47</v>
      </c>
      <c r="B54" s="537" t="str">
        <f t="shared" si="2"/>
        <v>T</v>
      </c>
      <c r="C54" s="234" t="s">
        <v>358</v>
      </c>
      <c r="D54" s="243" t="s">
        <v>703</v>
      </c>
      <c r="E54" s="6">
        <f t="shared" si="4"/>
        <v>45</v>
      </c>
      <c r="F54" s="420"/>
      <c r="G54" s="7" t="str">
        <f>IFERROR(VLOOKUP(F54,得点テーブル!$B$6:$C$133,2,0),"")</f>
        <v/>
      </c>
      <c r="H54" s="374"/>
      <c r="I54" s="29"/>
      <c r="J54" s="429">
        <v>16</v>
      </c>
      <c r="K54" s="7">
        <f>IFERROR(VLOOKUP(J54,得点テーブル!$B$6:$D$133,3,0),"")</f>
        <v>25</v>
      </c>
      <c r="L54" s="200"/>
      <c r="M54" s="30"/>
      <c r="N54" s="139"/>
      <c r="O54" s="192"/>
      <c r="P54" s="139"/>
      <c r="Q54" s="30"/>
      <c r="R54" s="409">
        <v>32</v>
      </c>
      <c r="S54" s="30">
        <v>20</v>
      </c>
    </row>
    <row r="55" spans="1:19" s="140" customFormat="1" ht="13.5" customHeight="1">
      <c r="A55" s="27">
        <f t="shared" si="3"/>
        <v>47</v>
      </c>
      <c r="B55" s="537" t="str">
        <f t="shared" si="2"/>
        <v>T</v>
      </c>
      <c r="C55" s="234" t="s">
        <v>313</v>
      </c>
      <c r="D55" s="243" t="s">
        <v>17</v>
      </c>
      <c r="E55" s="6">
        <f t="shared" si="4"/>
        <v>45</v>
      </c>
      <c r="F55" s="422"/>
      <c r="G55" s="7" t="str">
        <f>IFERROR(VLOOKUP(F55,得点テーブル!$B$6:$C$133,2,0),"")</f>
        <v/>
      </c>
      <c r="H55" s="172"/>
      <c r="I55" s="29"/>
      <c r="J55" s="429">
        <v>32</v>
      </c>
      <c r="K55" s="7">
        <f>IFERROR(VLOOKUP(J55,得点テーブル!$B$6:$D$133,3,0),"")</f>
        <v>15</v>
      </c>
      <c r="L55" s="200"/>
      <c r="M55" s="30"/>
      <c r="N55" s="139">
        <v>32</v>
      </c>
      <c r="O55" s="192">
        <v>30</v>
      </c>
      <c r="P55" s="292"/>
      <c r="Q55" s="30"/>
      <c r="R55" s="409"/>
      <c r="S55" s="30"/>
    </row>
    <row r="56" spans="1:19" s="140" customFormat="1" ht="13.5" customHeight="1">
      <c r="A56" s="27">
        <f t="shared" si="3"/>
        <v>47</v>
      </c>
      <c r="B56" s="537" t="str">
        <f t="shared" si="2"/>
        <v>T</v>
      </c>
      <c r="C56" s="234" t="s">
        <v>339</v>
      </c>
      <c r="D56" s="243" t="s">
        <v>264</v>
      </c>
      <c r="E56" s="6">
        <f t="shared" si="4"/>
        <v>45</v>
      </c>
      <c r="F56" s="422"/>
      <c r="G56" s="7" t="str">
        <f>IFERROR(VLOOKUP(F56,得点テーブル!$B$6:$C$133,2,0),"")</f>
        <v/>
      </c>
      <c r="H56" s="172"/>
      <c r="I56" s="29"/>
      <c r="J56" s="429">
        <v>32</v>
      </c>
      <c r="K56" s="7">
        <f>IFERROR(VLOOKUP(J56,得点テーブル!$B$6:$D$133,3,0),"")</f>
        <v>15</v>
      </c>
      <c r="L56" s="200"/>
      <c r="M56" s="30"/>
      <c r="N56" s="139">
        <v>32</v>
      </c>
      <c r="O56" s="192">
        <v>30</v>
      </c>
      <c r="P56" s="139"/>
      <c r="Q56" s="30"/>
      <c r="R56" s="409"/>
      <c r="S56" s="30"/>
    </row>
    <row r="57" spans="1:19" s="140" customFormat="1" ht="13.5" customHeight="1">
      <c r="A57" s="27">
        <f t="shared" si="3"/>
        <v>47</v>
      </c>
      <c r="B57" s="537" t="str">
        <f t="shared" si="2"/>
        <v>T</v>
      </c>
      <c r="C57" s="234" t="s">
        <v>343</v>
      </c>
      <c r="D57" s="243" t="s">
        <v>263</v>
      </c>
      <c r="E57" s="6">
        <f t="shared" si="4"/>
        <v>45</v>
      </c>
      <c r="F57" s="422"/>
      <c r="G57" s="7" t="str">
        <f>IFERROR(VLOOKUP(F57,得点テーブル!$B$6:$C$133,2,0),"")</f>
        <v/>
      </c>
      <c r="H57" s="172"/>
      <c r="I57" s="29"/>
      <c r="J57" s="429">
        <v>32</v>
      </c>
      <c r="K57" s="7">
        <f>IFERROR(VLOOKUP(J57,得点テーブル!$B$6:$D$133,3,0),"")</f>
        <v>15</v>
      </c>
      <c r="L57" s="200"/>
      <c r="M57" s="30"/>
      <c r="N57" s="139">
        <v>32</v>
      </c>
      <c r="O57" s="192">
        <v>30</v>
      </c>
      <c r="P57" s="139"/>
      <c r="Q57" s="30"/>
      <c r="R57" s="409"/>
      <c r="S57" s="30"/>
    </row>
    <row r="58" spans="1:19" s="140" customFormat="1" ht="13.5" customHeight="1">
      <c r="A58" s="27">
        <f t="shared" si="3"/>
        <v>47</v>
      </c>
      <c r="B58" s="537" t="str">
        <f t="shared" si="2"/>
        <v>T</v>
      </c>
      <c r="C58" s="234" t="s">
        <v>334</v>
      </c>
      <c r="D58" s="243" t="s">
        <v>199</v>
      </c>
      <c r="E58" s="6">
        <f t="shared" si="4"/>
        <v>45</v>
      </c>
      <c r="F58" s="420"/>
      <c r="G58" s="7" t="str">
        <f>IFERROR(VLOOKUP(F58,得点テーブル!$B$6:$C$133,2,0),"")</f>
        <v/>
      </c>
      <c r="H58" s="172"/>
      <c r="I58" s="29"/>
      <c r="J58" s="429">
        <v>32</v>
      </c>
      <c r="K58" s="7">
        <f>IFERROR(VLOOKUP(J58,得点テーブル!$B$6:$D$133,3,0),"")</f>
        <v>15</v>
      </c>
      <c r="L58" s="200"/>
      <c r="M58" s="30"/>
      <c r="N58" s="139"/>
      <c r="O58" s="192"/>
      <c r="P58" s="292"/>
      <c r="Q58" s="30"/>
      <c r="R58" s="409">
        <v>16</v>
      </c>
      <c r="S58" s="30">
        <v>30</v>
      </c>
    </row>
    <row r="59" spans="1:19" s="140" customFormat="1" ht="13.5" customHeight="1">
      <c r="A59" s="27">
        <f t="shared" si="3"/>
        <v>47</v>
      </c>
      <c r="B59" s="537" t="str">
        <f t="shared" si="2"/>
        <v>T</v>
      </c>
      <c r="C59" s="234" t="s">
        <v>326</v>
      </c>
      <c r="D59" s="243" t="s">
        <v>273</v>
      </c>
      <c r="E59" s="6">
        <f t="shared" si="4"/>
        <v>45</v>
      </c>
      <c r="F59" s="422"/>
      <c r="G59" s="7" t="str">
        <f>IFERROR(VLOOKUP(F59,得点テーブル!$B$6:$C$133,2,0),"")</f>
        <v/>
      </c>
      <c r="H59" s="172"/>
      <c r="I59" s="29"/>
      <c r="J59" s="429"/>
      <c r="K59" s="7" t="str">
        <f>IFERROR(VLOOKUP(J59,得点テーブル!$B$6:$D$133,3,0),"")</f>
        <v/>
      </c>
      <c r="L59" s="200"/>
      <c r="M59" s="30"/>
      <c r="N59" s="139">
        <v>32</v>
      </c>
      <c r="O59" s="192">
        <v>30</v>
      </c>
      <c r="P59" s="139"/>
      <c r="Q59" s="30"/>
      <c r="R59" s="409">
        <v>64</v>
      </c>
      <c r="S59" s="30">
        <v>15</v>
      </c>
    </row>
    <row r="60" spans="1:19" s="140" customFormat="1" ht="13.5" customHeight="1">
      <c r="A60" s="27">
        <f t="shared" si="3"/>
        <v>47</v>
      </c>
      <c r="B60" s="537" t="str">
        <f t="shared" si="2"/>
        <v>T</v>
      </c>
      <c r="C60" s="234" t="s">
        <v>327</v>
      </c>
      <c r="D60" s="243" t="s">
        <v>273</v>
      </c>
      <c r="E60" s="6">
        <f t="shared" si="4"/>
        <v>45</v>
      </c>
      <c r="F60" s="420"/>
      <c r="G60" s="7" t="str">
        <f>IFERROR(VLOOKUP(F60,得点テーブル!$B$6:$C$133,2,0),"")</f>
        <v/>
      </c>
      <c r="H60" s="374"/>
      <c r="I60" s="29"/>
      <c r="J60" s="429"/>
      <c r="K60" s="7" t="str">
        <f>IFERROR(VLOOKUP(J60,得点テーブル!$B$6:$D$133,3,0),"")</f>
        <v/>
      </c>
      <c r="L60" s="200"/>
      <c r="M60" s="30"/>
      <c r="N60" s="139">
        <v>32</v>
      </c>
      <c r="O60" s="192">
        <v>30</v>
      </c>
      <c r="P60" s="139"/>
      <c r="Q60" s="30"/>
      <c r="R60" s="409">
        <v>64</v>
      </c>
      <c r="S60" s="30">
        <v>15</v>
      </c>
    </row>
    <row r="61" spans="1:19" s="140" customFormat="1" ht="13.5" customHeight="1">
      <c r="A61" s="27">
        <f t="shared" si="3"/>
        <v>56</v>
      </c>
      <c r="B61" s="537" t="str">
        <f t="shared" si="2"/>
        <v/>
      </c>
      <c r="C61" s="234" t="s">
        <v>331</v>
      </c>
      <c r="D61" s="243" t="s">
        <v>270</v>
      </c>
      <c r="E61" s="6">
        <f t="shared" si="4"/>
        <v>42</v>
      </c>
      <c r="F61" s="422">
        <v>64</v>
      </c>
      <c r="G61" s="7">
        <f>IFERROR(VLOOKUP(F61,得点テーブル!$B$6:$C$133,2,0),"")</f>
        <v>2</v>
      </c>
      <c r="H61" s="374"/>
      <c r="I61" s="29"/>
      <c r="J61" s="429"/>
      <c r="K61" s="7" t="str">
        <f>IFERROR(VLOOKUP(J61,得点テーブル!$B$6:$D$133,3,0),"")</f>
        <v/>
      </c>
      <c r="L61" s="200"/>
      <c r="M61" s="30"/>
      <c r="N61" s="139">
        <v>16</v>
      </c>
      <c r="O61" s="192">
        <v>40</v>
      </c>
      <c r="P61" s="139"/>
      <c r="Q61" s="30"/>
      <c r="R61" s="409"/>
      <c r="S61" s="30"/>
    </row>
    <row r="62" spans="1:19" s="140" customFormat="1" ht="13.5" customHeight="1">
      <c r="A62" s="27">
        <f t="shared" si="3"/>
        <v>57</v>
      </c>
      <c r="B62" s="537" t="str">
        <f t="shared" si="2"/>
        <v/>
      </c>
      <c r="C62" s="234" t="s">
        <v>939</v>
      </c>
      <c r="D62" s="243" t="s">
        <v>801</v>
      </c>
      <c r="E62" s="6">
        <f t="shared" si="4"/>
        <v>40</v>
      </c>
      <c r="F62" s="420"/>
      <c r="G62" s="7"/>
      <c r="H62" s="172"/>
      <c r="I62" s="29"/>
      <c r="J62" s="429">
        <v>8</v>
      </c>
      <c r="K62" s="7">
        <f>IFERROR(VLOOKUP(J62,得点テーブル!$B$6:$D$133,3,0),"")</f>
        <v>40</v>
      </c>
      <c r="L62" s="200"/>
      <c r="M62" s="30"/>
      <c r="N62" s="139"/>
      <c r="O62" s="192"/>
      <c r="P62" s="139"/>
      <c r="Q62" s="30"/>
      <c r="R62" s="409"/>
      <c r="S62" s="30"/>
    </row>
    <row r="63" spans="1:19" s="140" customFormat="1" ht="13.5" customHeight="1">
      <c r="A63" s="27">
        <f t="shared" si="3"/>
        <v>57</v>
      </c>
      <c r="B63" s="537" t="str">
        <f t="shared" si="2"/>
        <v>T</v>
      </c>
      <c r="C63" s="234" t="s">
        <v>348</v>
      </c>
      <c r="D63" s="243" t="s">
        <v>944</v>
      </c>
      <c r="E63" s="6">
        <f t="shared" si="4"/>
        <v>40</v>
      </c>
      <c r="F63" s="422"/>
      <c r="G63" s="7" t="str">
        <f>IFERROR(VLOOKUP(F63,得点テーブル!$B$6:$C$133,2,0),"")</f>
        <v/>
      </c>
      <c r="H63" s="172"/>
      <c r="I63" s="29"/>
      <c r="J63" s="429">
        <v>32</v>
      </c>
      <c r="K63" s="7">
        <f>IFERROR(VLOOKUP(J63,得点テーブル!$B$6:$D$133,3,0),"")</f>
        <v>15</v>
      </c>
      <c r="L63" s="200">
        <v>16</v>
      </c>
      <c r="M63" s="30">
        <v>25</v>
      </c>
      <c r="N63" s="139"/>
      <c r="O63" s="192"/>
      <c r="P63" s="139"/>
      <c r="Q63" s="30"/>
      <c r="R63" s="409"/>
      <c r="S63" s="30"/>
    </row>
    <row r="64" spans="1:19" s="140" customFormat="1" ht="13.5" customHeight="1">
      <c r="A64" s="27">
        <f t="shared" si="3"/>
        <v>57</v>
      </c>
      <c r="B64" s="537" t="str">
        <f t="shared" si="2"/>
        <v>T</v>
      </c>
      <c r="C64" s="234" t="s">
        <v>330</v>
      </c>
      <c r="D64" s="243" t="s">
        <v>272</v>
      </c>
      <c r="E64" s="6">
        <f t="shared" si="4"/>
        <v>40</v>
      </c>
      <c r="F64" s="422"/>
      <c r="G64" s="7" t="str">
        <f>IFERROR(VLOOKUP(F64,得点テーブル!$B$6:$C$133,2,0),"")</f>
        <v/>
      </c>
      <c r="H64" s="172"/>
      <c r="I64" s="29"/>
      <c r="J64" s="429"/>
      <c r="K64" s="7" t="str">
        <f>IFERROR(VLOOKUP(J64,得点テーブル!$B$6:$D$133,3,0),"")</f>
        <v/>
      </c>
      <c r="L64" s="200"/>
      <c r="M64" s="30"/>
      <c r="N64" s="139">
        <v>16</v>
      </c>
      <c r="O64" s="192">
        <v>40</v>
      </c>
      <c r="P64" s="139"/>
      <c r="Q64" s="30"/>
      <c r="R64" s="409"/>
      <c r="S64" s="30"/>
    </row>
    <row r="65" spans="1:19" s="140" customFormat="1" ht="13.5" customHeight="1">
      <c r="A65" s="27">
        <f t="shared" si="3"/>
        <v>60</v>
      </c>
      <c r="B65" s="537" t="str">
        <f t="shared" si="2"/>
        <v/>
      </c>
      <c r="C65" s="234" t="s">
        <v>352</v>
      </c>
      <c r="D65" s="243" t="s">
        <v>199</v>
      </c>
      <c r="E65" s="6">
        <f t="shared" si="4"/>
        <v>35</v>
      </c>
      <c r="F65" s="420"/>
      <c r="G65" s="7" t="str">
        <f>IFERROR(VLOOKUP(F65,得点テーブル!$B$6:$C$133,2,0),"")</f>
        <v/>
      </c>
      <c r="H65" s="374"/>
      <c r="I65" s="29"/>
      <c r="J65" s="429">
        <v>32</v>
      </c>
      <c r="K65" s="7">
        <f>IFERROR(VLOOKUP(J65,得点テーブル!$B$6:$D$133,3,0),"")</f>
        <v>15</v>
      </c>
      <c r="L65" s="200"/>
      <c r="M65" s="30"/>
      <c r="N65" s="139"/>
      <c r="O65" s="192"/>
      <c r="P65" s="139"/>
      <c r="Q65" s="30"/>
      <c r="R65" s="409">
        <v>32</v>
      </c>
      <c r="S65" s="30">
        <v>20</v>
      </c>
    </row>
    <row r="66" spans="1:19" s="140" customFormat="1" ht="13.5" customHeight="1">
      <c r="A66" s="27">
        <f t="shared" si="3"/>
        <v>60</v>
      </c>
      <c r="B66" s="537" t="str">
        <f t="shared" si="2"/>
        <v>T</v>
      </c>
      <c r="C66" s="234" t="s">
        <v>483</v>
      </c>
      <c r="D66" s="243" t="s">
        <v>705</v>
      </c>
      <c r="E66" s="6">
        <f t="shared" si="4"/>
        <v>35</v>
      </c>
      <c r="F66" s="422"/>
      <c r="G66" s="7" t="str">
        <f>IFERROR(VLOOKUP(F66,得点テーブル!$B$6:$C$133,2,0),"")</f>
        <v/>
      </c>
      <c r="H66" s="172"/>
      <c r="I66" s="29"/>
      <c r="J66" s="429">
        <v>32</v>
      </c>
      <c r="K66" s="7">
        <f>IFERROR(VLOOKUP(J66,得点テーブル!$B$6:$D$133,3,0),"")</f>
        <v>15</v>
      </c>
      <c r="L66" s="200"/>
      <c r="M66" s="30"/>
      <c r="N66" s="139"/>
      <c r="O66" s="192"/>
      <c r="P66" s="139"/>
      <c r="Q66" s="30"/>
      <c r="R66" s="409">
        <v>32</v>
      </c>
      <c r="S66" s="30">
        <v>20</v>
      </c>
    </row>
    <row r="67" spans="1:19" s="140" customFormat="1" ht="13.5" customHeight="1">
      <c r="A67" s="27">
        <f t="shared" si="3"/>
        <v>62</v>
      </c>
      <c r="B67" s="537" t="str">
        <f t="shared" si="2"/>
        <v/>
      </c>
      <c r="C67" s="234" t="s">
        <v>318</v>
      </c>
      <c r="D67" s="243" t="s">
        <v>192</v>
      </c>
      <c r="E67" s="6">
        <f t="shared" si="4"/>
        <v>30</v>
      </c>
      <c r="F67" s="422">
        <v>64</v>
      </c>
      <c r="G67" s="7">
        <f>IFERROR(VLOOKUP(F67,得点テーブル!$B$6:$C$133,2,0),"")</f>
        <v>2</v>
      </c>
      <c r="H67" s="172"/>
      <c r="I67" s="29"/>
      <c r="J67" s="429"/>
      <c r="K67" s="7" t="str">
        <f>IFERROR(VLOOKUP(J67,得点テーブル!$B$6:$D$133,3,0),"")</f>
        <v/>
      </c>
      <c r="L67" s="200" t="s">
        <v>260</v>
      </c>
      <c r="M67" s="30">
        <v>8</v>
      </c>
      <c r="N67" s="139"/>
      <c r="O67" s="192"/>
      <c r="P67" s="139"/>
      <c r="Q67" s="30"/>
      <c r="R67" s="409">
        <v>32</v>
      </c>
      <c r="S67" s="30">
        <v>20</v>
      </c>
    </row>
    <row r="68" spans="1:19" s="140" customFormat="1" ht="13.5" customHeight="1">
      <c r="A68" s="27">
        <f t="shared" si="3"/>
        <v>62</v>
      </c>
      <c r="B68" s="537" t="str">
        <f t="shared" si="2"/>
        <v>T</v>
      </c>
      <c r="C68" s="234" t="s">
        <v>337</v>
      </c>
      <c r="D68" s="243" t="s">
        <v>206</v>
      </c>
      <c r="E68" s="6">
        <f t="shared" si="4"/>
        <v>30</v>
      </c>
      <c r="F68" s="422"/>
      <c r="G68" s="7" t="str">
        <f>IFERROR(VLOOKUP(F68,得点テーブル!$B$6:$C$133,2,0),"")</f>
        <v/>
      </c>
      <c r="H68" s="172"/>
      <c r="I68" s="29"/>
      <c r="J68" s="429"/>
      <c r="K68" s="7" t="str">
        <f>IFERROR(VLOOKUP(J68,得点テーブル!$B$6:$D$133,3,0),"")</f>
        <v/>
      </c>
      <c r="L68" s="200"/>
      <c r="M68" s="30"/>
      <c r="N68" s="139">
        <v>32</v>
      </c>
      <c r="O68" s="192">
        <v>30</v>
      </c>
      <c r="P68" s="139"/>
      <c r="Q68" s="30"/>
      <c r="R68" s="409"/>
      <c r="S68" s="30"/>
    </row>
    <row r="69" spans="1:19" s="140" customFormat="1" ht="13.5" customHeight="1">
      <c r="A69" s="27">
        <f t="shared" si="3"/>
        <v>62</v>
      </c>
      <c r="B69" s="537" t="str">
        <f t="shared" si="2"/>
        <v>T</v>
      </c>
      <c r="C69" s="234" t="s">
        <v>338</v>
      </c>
      <c r="D69" s="243" t="s">
        <v>264</v>
      </c>
      <c r="E69" s="6">
        <f t="shared" si="4"/>
        <v>30</v>
      </c>
      <c r="F69" s="422"/>
      <c r="G69" s="7" t="str">
        <f>IFERROR(VLOOKUP(F69,得点テーブル!$B$6:$C$133,2,0),"")</f>
        <v/>
      </c>
      <c r="H69" s="172"/>
      <c r="I69" s="29"/>
      <c r="J69" s="429"/>
      <c r="K69" s="7" t="str">
        <f>IFERROR(VLOOKUP(J69,得点テーブル!$B$6:$D$133,3,0),"")</f>
        <v/>
      </c>
      <c r="L69" s="200"/>
      <c r="M69" s="30"/>
      <c r="N69" s="139">
        <v>32</v>
      </c>
      <c r="O69" s="192">
        <v>30</v>
      </c>
      <c r="P69" s="139"/>
      <c r="Q69" s="30"/>
      <c r="R69" s="409"/>
      <c r="S69" s="30"/>
    </row>
    <row r="70" spans="1:19" s="140" customFormat="1" ht="13.5" customHeight="1">
      <c r="A70" s="27">
        <f t="shared" ref="A70:A101" si="5">RANK(E70,$E$6:$E$214,0)</f>
        <v>62</v>
      </c>
      <c r="B70" s="537" t="str">
        <f t="shared" si="2"/>
        <v>T</v>
      </c>
      <c r="C70" s="234" t="s">
        <v>340</v>
      </c>
      <c r="D70" s="243" t="s">
        <v>234</v>
      </c>
      <c r="E70" s="6">
        <f t="shared" ref="E70:E101" si="6">SUM(G70,I70,K70,M70,O70,Q70,S70)</f>
        <v>30</v>
      </c>
      <c r="F70" s="422"/>
      <c r="G70" s="7" t="str">
        <f>IFERROR(VLOOKUP(F70,得点テーブル!$B$6:$C$133,2,0),"")</f>
        <v/>
      </c>
      <c r="H70" s="172"/>
      <c r="I70" s="29"/>
      <c r="J70" s="429"/>
      <c r="K70" s="7" t="str">
        <f>IFERROR(VLOOKUP(J70,得点テーブル!$B$6:$D$133,3,0),"")</f>
        <v/>
      </c>
      <c r="L70" s="200"/>
      <c r="M70" s="30"/>
      <c r="N70" s="139">
        <v>32</v>
      </c>
      <c r="O70" s="192">
        <v>30</v>
      </c>
      <c r="P70" s="139"/>
      <c r="Q70" s="30"/>
      <c r="R70" s="409"/>
      <c r="S70" s="30"/>
    </row>
    <row r="71" spans="1:19" s="140" customFormat="1" ht="13.5" customHeight="1">
      <c r="A71" s="27">
        <f t="shared" si="5"/>
        <v>62</v>
      </c>
      <c r="B71" s="537" t="str">
        <f t="shared" ref="B71:B134" si="7">IF(E71=E70,"T","")</f>
        <v>T</v>
      </c>
      <c r="C71" s="234" t="s">
        <v>341</v>
      </c>
      <c r="D71" s="243" t="s">
        <v>273</v>
      </c>
      <c r="E71" s="6">
        <f t="shared" si="6"/>
        <v>30</v>
      </c>
      <c r="F71" s="422"/>
      <c r="G71" s="7" t="str">
        <f>IFERROR(VLOOKUP(F71,得点テーブル!$B$6:$C$133,2,0),"")</f>
        <v/>
      </c>
      <c r="H71" s="172"/>
      <c r="I71" s="29"/>
      <c r="J71" s="429"/>
      <c r="K71" s="7" t="str">
        <f>IFERROR(VLOOKUP(J71,得点テーブル!$B$6:$D$133,3,0),"")</f>
        <v/>
      </c>
      <c r="L71" s="200"/>
      <c r="M71" s="30"/>
      <c r="N71" s="139">
        <v>32</v>
      </c>
      <c r="O71" s="192">
        <v>30</v>
      </c>
      <c r="P71" s="139"/>
      <c r="Q71" s="30"/>
      <c r="R71" s="409"/>
      <c r="S71" s="30"/>
    </row>
    <row r="72" spans="1:19" s="140" customFormat="1" ht="13.5" customHeight="1">
      <c r="A72" s="27">
        <f t="shared" si="5"/>
        <v>62</v>
      </c>
      <c r="B72" s="537" t="str">
        <f t="shared" si="7"/>
        <v>T</v>
      </c>
      <c r="C72" s="234" t="s">
        <v>342</v>
      </c>
      <c r="D72" s="243" t="s">
        <v>273</v>
      </c>
      <c r="E72" s="6">
        <f t="shared" si="6"/>
        <v>30</v>
      </c>
      <c r="F72" s="422"/>
      <c r="G72" s="7" t="str">
        <f>IFERROR(VLOOKUP(F72,得点テーブル!$B$6:$C$133,2,0),"")</f>
        <v/>
      </c>
      <c r="H72" s="172"/>
      <c r="I72" s="29"/>
      <c r="J72" s="429"/>
      <c r="K72" s="7" t="str">
        <f>IFERROR(VLOOKUP(J72,得点テーブル!$B$6:$D$133,3,0),"")</f>
        <v/>
      </c>
      <c r="L72" s="200"/>
      <c r="M72" s="30"/>
      <c r="N72" s="139">
        <v>32</v>
      </c>
      <c r="O72" s="192">
        <v>30</v>
      </c>
      <c r="P72" s="139"/>
      <c r="Q72" s="30"/>
      <c r="R72" s="409"/>
      <c r="S72" s="30"/>
    </row>
    <row r="73" spans="1:19" s="140" customFormat="1" ht="13.5" customHeight="1">
      <c r="A73" s="27">
        <f t="shared" si="5"/>
        <v>62</v>
      </c>
      <c r="B73" s="537" t="str">
        <f t="shared" si="7"/>
        <v>T</v>
      </c>
      <c r="C73" s="234" t="s">
        <v>328</v>
      </c>
      <c r="D73" s="243" t="s">
        <v>239</v>
      </c>
      <c r="E73" s="6">
        <f t="shared" si="6"/>
        <v>30</v>
      </c>
      <c r="F73" s="422"/>
      <c r="G73" s="7" t="str">
        <f>IFERROR(VLOOKUP(F73,得点テーブル!$B$6:$C$133,2,0),"")</f>
        <v/>
      </c>
      <c r="H73" s="172"/>
      <c r="I73" s="29"/>
      <c r="J73" s="429"/>
      <c r="K73" s="7" t="str">
        <f>IFERROR(VLOOKUP(J73,得点テーブル!$B$6:$D$133,3,0),"")</f>
        <v/>
      </c>
      <c r="L73" s="200"/>
      <c r="M73" s="30"/>
      <c r="N73" s="139"/>
      <c r="O73" s="192"/>
      <c r="P73" s="139"/>
      <c r="Q73" s="30"/>
      <c r="R73" s="409">
        <v>16</v>
      </c>
      <c r="S73" s="30">
        <v>30</v>
      </c>
    </row>
    <row r="74" spans="1:19" s="140" customFormat="1" ht="13.5" customHeight="1">
      <c r="A74" s="27">
        <f t="shared" si="5"/>
        <v>62</v>
      </c>
      <c r="B74" s="537" t="str">
        <f t="shared" si="7"/>
        <v>T</v>
      </c>
      <c r="C74" s="234" t="s">
        <v>344</v>
      </c>
      <c r="D74" s="243" t="s">
        <v>702</v>
      </c>
      <c r="E74" s="6">
        <f t="shared" si="6"/>
        <v>30</v>
      </c>
      <c r="F74" s="422"/>
      <c r="G74" s="7" t="str">
        <f>IFERROR(VLOOKUP(F74,得点テーブル!$B$6:$C$133,2,0),"")</f>
        <v/>
      </c>
      <c r="H74" s="172"/>
      <c r="I74" s="29"/>
      <c r="J74" s="429"/>
      <c r="K74" s="7" t="str">
        <f>IFERROR(VLOOKUP(J74,得点テーブル!$B$6:$D$133,3,0),"")</f>
        <v/>
      </c>
      <c r="L74" s="200"/>
      <c r="M74" s="30"/>
      <c r="N74" s="139"/>
      <c r="O74" s="192"/>
      <c r="P74" s="292"/>
      <c r="Q74" s="30"/>
      <c r="R74" s="409">
        <v>16</v>
      </c>
      <c r="S74" s="30">
        <v>30</v>
      </c>
    </row>
    <row r="75" spans="1:19" s="140" customFormat="1" ht="13.5" customHeight="1">
      <c r="A75" s="27">
        <f t="shared" si="5"/>
        <v>62</v>
      </c>
      <c r="B75" s="537" t="str">
        <f t="shared" si="7"/>
        <v>T</v>
      </c>
      <c r="C75" s="234" t="s">
        <v>280</v>
      </c>
      <c r="D75" s="243" t="s">
        <v>702</v>
      </c>
      <c r="E75" s="6">
        <f t="shared" si="6"/>
        <v>30</v>
      </c>
      <c r="F75" s="422"/>
      <c r="G75" s="7" t="str">
        <f>IFERROR(VLOOKUP(F75,得点テーブル!$B$6:$C$133,2,0),"")</f>
        <v/>
      </c>
      <c r="H75" s="172"/>
      <c r="I75" s="29"/>
      <c r="J75" s="429"/>
      <c r="K75" s="7" t="str">
        <f>IFERROR(VLOOKUP(J75,得点テーブル!$B$6:$D$133,3,0),"")</f>
        <v/>
      </c>
      <c r="L75" s="200"/>
      <c r="M75" s="30"/>
      <c r="N75" s="139"/>
      <c r="O75" s="192"/>
      <c r="P75" s="139"/>
      <c r="Q75" s="30"/>
      <c r="R75" s="409">
        <v>16</v>
      </c>
      <c r="S75" s="30">
        <v>30</v>
      </c>
    </row>
    <row r="76" spans="1:19" s="140" customFormat="1" ht="13.5" customHeight="1">
      <c r="A76" s="27">
        <f t="shared" si="5"/>
        <v>62</v>
      </c>
      <c r="B76" s="537" t="str">
        <f t="shared" si="7"/>
        <v>T</v>
      </c>
      <c r="C76" s="234" t="s">
        <v>354</v>
      </c>
      <c r="D76" s="243" t="s">
        <v>704</v>
      </c>
      <c r="E76" s="6">
        <f t="shared" si="6"/>
        <v>30</v>
      </c>
      <c r="F76" s="422"/>
      <c r="G76" s="7" t="str">
        <f>IFERROR(VLOOKUP(F76,得点テーブル!$B$6:$C$133,2,0),"")</f>
        <v/>
      </c>
      <c r="H76" s="172"/>
      <c r="I76" s="29"/>
      <c r="J76" s="429"/>
      <c r="K76" s="7" t="str">
        <f>IFERROR(VLOOKUP(J76,得点テーブル!$B$6:$D$133,3,0),"")</f>
        <v/>
      </c>
      <c r="L76" s="200"/>
      <c r="M76" s="30"/>
      <c r="N76" s="139"/>
      <c r="O76" s="192"/>
      <c r="P76" s="139"/>
      <c r="Q76" s="30"/>
      <c r="R76" s="409">
        <v>16</v>
      </c>
      <c r="S76" s="30">
        <v>30</v>
      </c>
    </row>
    <row r="77" spans="1:19" s="140" customFormat="1" ht="13.5" customHeight="1">
      <c r="A77" s="27">
        <f t="shared" si="5"/>
        <v>72</v>
      </c>
      <c r="B77" s="537" t="str">
        <f t="shared" si="7"/>
        <v/>
      </c>
      <c r="C77" s="234" t="s">
        <v>940</v>
      </c>
      <c r="D77" s="243" t="s">
        <v>941</v>
      </c>
      <c r="E77" s="6">
        <f t="shared" si="6"/>
        <v>25</v>
      </c>
      <c r="F77" s="420"/>
      <c r="G77" s="7"/>
      <c r="H77" s="172"/>
      <c r="I77" s="29"/>
      <c r="J77" s="429">
        <v>16</v>
      </c>
      <c r="K77" s="7">
        <f>IFERROR(VLOOKUP(J77,得点テーブル!$B$6:$D$133,3,0),"")</f>
        <v>25</v>
      </c>
      <c r="L77" s="200"/>
      <c r="M77" s="30"/>
      <c r="N77" s="139"/>
      <c r="O77" s="192"/>
      <c r="P77" s="139"/>
      <c r="Q77" s="30"/>
      <c r="R77" s="409"/>
      <c r="S77" s="30"/>
    </row>
    <row r="78" spans="1:19" s="140" customFormat="1" ht="13.5" customHeight="1">
      <c r="A78" s="27">
        <f t="shared" si="5"/>
        <v>72</v>
      </c>
      <c r="B78" s="537" t="str">
        <f t="shared" si="7"/>
        <v>T</v>
      </c>
      <c r="C78" s="234" t="s">
        <v>281</v>
      </c>
      <c r="D78" s="243" t="s">
        <v>19</v>
      </c>
      <c r="E78" s="6">
        <f t="shared" si="6"/>
        <v>25</v>
      </c>
      <c r="F78" s="422">
        <v>1</v>
      </c>
      <c r="G78" s="7">
        <f>IFERROR(VLOOKUP(F78,得点テーブル!$B$6:$C$133,2,0),"")</f>
        <v>25</v>
      </c>
      <c r="H78" s="172"/>
      <c r="I78" s="29"/>
      <c r="J78" s="429"/>
      <c r="K78" s="7" t="str">
        <f>IFERROR(VLOOKUP(J78,得点テーブル!$B$6:$D$133,3,0),"")</f>
        <v/>
      </c>
      <c r="L78" s="200"/>
      <c r="M78" s="30"/>
      <c r="N78" s="139"/>
      <c r="O78" s="192"/>
      <c r="P78" s="139"/>
      <c r="Q78" s="30"/>
      <c r="R78" s="409"/>
      <c r="S78" s="30"/>
    </row>
    <row r="79" spans="1:19" s="140" customFormat="1" ht="13.5" customHeight="1">
      <c r="A79" s="27">
        <f t="shared" si="5"/>
        <v>72</v>
      </c>
      <c r="B79" s="537" t="str">
        <f t="shared" si="7"/>
        <v>T</v>
      </c>
      <c r="C79" s="234" t="s">
        <v>868</v>
      </c>
      <c r="D79" s="243" t="s">
        <v>869</v>
      </c>
      <c r="E79" s="6">
        <f t="shared" si="6"/>
        <v>25</v>
      </c>
      <c r="F79" s="420">
        <v>1</v>
      </c>
      <c r="G79" s="7">
        <f>IFERROR(VLOOKUP(F79,得点テーブル!$B$6:$C$133,2,0),"")</f>
        <v>25</v>
      </c>
      <c r="H79" s="172"/>
      <c r="I79" s="29"/>
      <c r="J79" s="429"/>
      <c r="K79" s="7" t="str">
        <f>IFERROR(VLOOKUP(J79,得点テーブル!$B$6:$D$133,3,0),"")</f>
        <v/>
      </c>
      <c r="L79" s="200"/>
      <c r="M79" s="30"/>
      <c r="N79" s="139"/>
      <c r="O79" s="192"/>
      <c r="P79" s="139"/>
      <c r="Q79" s="30"/>
      <c r="R79" s="409"/>
      <c r="S79" s="30"/>
    </row>
    <row r="80" spans="1:19" s="140" customFormat="1" ht="13.5" customHeight="1">
      <c r="A80" s="27">
        <f t="shared" si="5"/>
        <v>72</v>
      </c>
      <c r="B80" s="537" t="str">
        <f t="shared" si="7"/>
        <v>T</v>
      </c>
      <c r="C80" s="234" t="s">
        <v>336</v>
      </c>
      <c r="D80" s="243" t="s">
        <v>226</v>
      </c>
      <c r="E80" s="6">
        <f t="shared" si="6"/>
        <v>25</v>
      </c>
      <c r="F80" s="422"/>
      <c r="G80" s="7" t="str">
        <f>IFERROR(VLOOKUP(F80,得点テーブル!$B$6:$C$133,2,0),"")</f>
        <v/>
      </c>
      <c r="H80" s="172"/>
      <c r="I80" s="29"/>
      <c r="J80" s="429"/>
      <c r="K80" s="7" t="str">
        <f>IFERROR(VLOOKUP(J80,得点テーブル!$B$6:$D$133,3,0),"")</f>
        <v/>
      </c>
      <c r="L80" s="200">
        <v>16</v>
      </c>
      <c r="M80" s="30">
        <v>25</v>
      </c>
      <c r="N80" s="139"/>
      <c r="O80" s="192"/>
      <c r="P80" s="292"/>
      <c r="Q80" s="30"/>
      <c r="R80" s="409"/>
      <c r="S80" s="30"/>
    </row>
    <row r="81" spans="1:19" s="140" customFormat="1" ht="13.5" customHeight="1">
      <c r="A81" s="27">
        <f t="shared" si="5"/>
        <v>76</v>
      </c>
      <c r="B81" s="537" t="str">
        <f t="shared" si="7"/>
        <v/>
      </c>
      <c r="C81" s="234" t="s">
        <v>332</v>
      </c>
      <c r="D81" s="243" t="s">
        <v>203</v>
      </c>
      <c r="E81" s="6">
        <f t="shared" si="6"/>
        <v>24</v>
      </c>
      <c r="F81" s="422">
        <v>4</v>
      </c>
      <c r="G81" s="7">
        <f>IFERROR(VLOOKUP(F81,得点テーブル!$B$6:$C$133,2,0),"")</f>
        <v>12</v>
      </c>
      <c r="H81" s="172"/>
      <c r="I81" s="29"/>
      <c r="J81" s="429"/>
      <c r="K81" s="7" t="str">
        <f>IFERROR(VLOOKUP(J81,得点テーブル!$B$6:$D$133,3,0),"")</f>
        <v/>
      </c>
      <c r="L81" s="200" t="s">
        <v>259</v>
      </c>
      <c r="M81" s="30">
        <v>12</v>
      </c>
      <c r="N81" s="139"/>
      <c r="O81" s="192"/>
      <c r="P81" s="139"/>
      <c r="Q81" s="30"/>
      <c r="R81" s="409"/>
      <c r="S81" s="30"/>
    </row>
    <row r="82" spans="1:19" s="140" customFormat="1" ht="13.5" customHeight="1">
      <c r="A82" s="27">
        <f t="shared" si="5"/>
        <v>76</v>
      </c>
      <c r="B82" s="537" t="str">
        <f t="shared" si="7"/>
        <v>T</v>
      </c>
      <c r="C82" s="234" t="s">
        <v>367</v>
      </c>
      <c r="D82" s="243" t="s">
        <v>188</v>
      </c>
      <c r="E82" s="6">
        <f t="shared" si="6"/>
        <v>24</v>
      </c>
      <c r="F82" s="422">
        <v>4</v>
      </c>
      <c r="G82" s="7">
        <f>IFERROR(VLOOKUP(F82,得点テーブル!$B$6:$C$133,2,0),"")</f>
        <v>12</v>
      </c>
      <c r="H82" s="172"/>
      <c r="I82" s="29"/>
      <c r="J82" s="429"/>
      <c r="K82" s="7" t="str">
        <f>IFERROR(VLOOKUP(J82,得点テーブル!$B$6:$D$133,3,0),"")</f>
        <v/>
      </c>
      <c r="L82" s="200" t="s">
        <v>259</v>
      </c>
      <c r="M82" s="30">
        <v>12</v>
      </c>
      <c r="N82" s="139"/>
      <c r="O82" s="192"/>
      <c r="P82" s="139"/>
      <c r="Q82" s="30"/>
      <c r="R82" s="409"/>
      <c r="S82" s="30"/>
    </row>
    <row r="83" spans="1:19" s="140" customFormat="1" ht="13.5" customHeight="1">
      <c r="A83" s="27">
        <f t="shared" si="5"/>
        <v>76</v>
      </c>
      <c r="B83" s="537" t="str">
        <f t="shared" si="7"/>
        <v>T</v>
      </c>
      <c r="C83" s="234" t="s">
        <v>351</v>
      </c>
      <c r="D83" s="243" t="s">
        <v>179</v>
      </c>
      <c r="E83" s="6">
        <f t="shared" si="6"/>
        <v>24</v>
      </c>
      <c r="F83" s="420"/>
      <c r="G83" s="7" t="str">
        <f>IFERROR(VLOOKUP(F83,得点テーブル!$B$6:$C$133,2,0),"")</f>
        <v/>
      </c>
      <c r="H83" s="374"/>
      <c r="I83" s="29"/>
      <c r="J83" s="429"/>
      <c r="K83" s="7" t="str">
        <f>IFERROR(VLOOKUP(J83,得点テーブル!$B$6:$D$133,3,0),"")</f>
        <v/>
      </c>
      <c r="L83" s="200" t="s">
        <v>305</v>
      </c>
      <c r="M83" s="30">
        <v>4</v>
      </c>
      <c r="N83" s="139"/>
      <c r="O83" s="192"/>
      <c r="P83" s="139"/>
      <c r="Q83" s="30"/>
      <c r="R83" s="409">
        <v>32</v>
      </c>
      <c r="S83" s="30">
        <v>20</v>
      </c>
    </row>
    <row r="84" spans="1:19" s="140" customFormat="1" ht="13.5" customHeight="1">
      <c r="A84" s="27">
        <f t="shared" si="5"/>
        <v>79</v>
      </c>
      <c r="B84" s="537" t="str">
        <f t="shared" si="7"/>
        <v/>
      </c>
      <c r="C84" s="234" t="s">
        <v>335</v>
      </c>
      <c r="D84" s="243" t="s">
        <v>187</v>
      </c>
      <c r="E84" s="6">
        <f t="shared" si="6"/>
        <v>23</v>
      </c>
      <c r="F84" s="422"/>
      <c r="G84" s="7" t="str">
        <f>IFERROR(VLOOKUP(F84,得点テーブル!$B$6:$C$133,2,0),"")</f>
        <v/>
      </c>
      <c r="H84" s="172"/>
      <c r="I84" s="29"/>
      <c r="J84" s="429">
        <v>32</v>
      </c>
      <c r="K84" s="7">
        <f>IFERROR(VLOOKUP(J84,得点テーブル!$B$6:$D$133,3,0),"")</f>
        <v>15</v>
      </c>
      <c r="L84" s="200" t="s">
        <v>260</v>
      </c>
      <c r="M84" s="30">
        <v>8</v>
      </c>
      <c r="N84" s="139"/>
      <c r="O84" s="192"/>
      <c r="P84" s="292"/>
      <c r="Q84" s="30"/>
      <c r="R84" s="409"/>
      <c r="S84" s="30"/>
    </row>
    <row r="85" spans="1:19" s="140" customFormat="1" ht="13.5" customHeight="1">
      <c r="A85" s="27">
        <f t="shared" si="5"/>
        <v>79</v>
      </c>
      <c r="B85" s="537" t="str">
        <f t="shared" si="7"/>
        <v>T</v>
      </c>
      <c r="C85" s="234" t="s">
        <v>361</v>
      </c>
      <c r="D85" s="243" t="s">
        <v>196</v>
      </c>
      <c r="E85" s="6">
        <f t="shared" si="6"/>
        <v>23</v>
      </c>
      <c r="F85" s="422">
        <v>8</v>
      </c>
      <c r="G85" s="7">
        <f>IFERROR(VLOOKUP(F85,得点テーブル!$B$6:$C$133,2,0),"")</f>
        <v>8</v>
      </c>
      <c r="H85" s="172"/>
      <c r="I85" s="29"/>
      <c r="J85" s="429"/>
      <c r="K85" s="7" t="str">
        <f>IFERROR(VLOOKUP(J85,得点テーブル!$B$6:$D$133,3,0),"")</f>
        <v/>
      </c>
      <c r="L85" s="200"/>
      <c r="M85" s="30"/>
      <c r="N85" s="139"/>
      <c r="O85" s="192"/>
      <c r="P85" s="139"/>
      <c r="Q85" s="30"/>
      <c r="R85" s="409">
        <v>64</v>
      </c>
      <c r="S85" s="30">
        <v>15</v>
      </c>
    </row>
    <row r="86" spans="1:19" s="140" customFormat="1" ht="13.5" customHeight="1">
      <c r="A86" s="27">
        <f t="shared" si="5"/>
        <v>81</v>
      </c>
      <c r="B86" s="537" t="str">
        <f t="shared" si="7"/>
        <v/>
      </c>
      <c r="C86" s="234" t="s">
        <v>805</v>
      </c>
      <c r="D86" s="243" t="s">
        <v>773</v>
      </c>
      <c r="E86" s="6">
        <f t="shared" si="6"/>
        <v>21</v>
      </c>
      <c r="F86" s="420">
        <v>16</v>
      </c>
      <c r="G86" s="7">
        <f>IFERROR(VLOOKUP(F86,得点テーブル!$B$6:$C$133,2,0),"")</f>
        <v>6</v>
      </c>
      <c r="H86" s="172"/>
      <c r="I86" s="29"/>
      <c r="J86" s="429">
        <v>32</v>
      </c>
      <c r="K86" s="7">
        <f>IFERROR(VLOOKUP(J86,得点テーブル!$B$6:$D$133,3,0),"")</f>
        <v>15</v>
      </c>
      <c r="L86" s="200"/>
      <c r="M86" s="30"/>
      <c r="N86" s="139"/>
      <c r="O86" s="192"/>
      <c r="P86" s="139"/>
      <c r="Q86" s="30"/>
      <c r="R86" s="409"/>
      <c r="S86" s="30"/>
    </row>
    <row r="87" spans="1:19" s="140" customFormat="1" ht="13.5" customHeight="1">
      <c r="A87" s="27">
        <f t="shared" si="5"/>
        <v>81</v>
      </c>
      <c r="B87" s="537" t="str">
        <f t="shared" si="7"/>
        <v>T</v>
      </c>
      <c r="C87" s="234" t="s">
        <v>806</v>
      </c>
      <c r="D87" s="243" t="s">
        <v>807</v>
      </c>
      <c r="E87" s="6">
        <f t="shared" si="6"/>
        <v>21</v>
      </c>
      <c r="F87" s="420">
        <v>16</v>
      </c>
      <c r="G87" s="7">
        <f>IFERROR(VLOOKUP(F87,得点テーブル!$B$6:$C$133,2,0),"")</f>
        <v>6</v>
      </c>
      <c r="H87" s="172"/>
      <c r="I87" s="29"/>
      <c r="J87" s="429">
        <v>32</v>
      </c>
      <c r="K87" s="7">
        <f>IFERROR(VLOOKUP(J87,得点テーブル!$B$6:$D$133,3,0),"")</f>
        <v>15</v>
      </c>
      <c r="L87" s="200"/>
      <c r="M87" s="30"/>
      <c r="N87" s="139"/>
      <c r="O87" s="192"/>
      <c r="P87" s="139"/>
      <c r="Q87" s="30"/>
      <c r="R87" s="409"/>
      <c r="S87" s="30"/>
    </row>
    <row r="88" spans="1:19" s="140" customFormat="1" ht="13.5" customHeight="1">
      <c r="A88" s="27">
        <f t="shared" si="5"/>
        <v>83</v>
      </c>
      <c r="B88" s="537" t="str">
        <f t="shared" si="7"/>
        <v/>
      </c>
      <c r="C88" s="234" t="s">
        <v>333</v>
      </c>
      <c r="D88" s="243" t="s">
        <v>245</v>
      </c>
      <c r="E88" s="6">
        <f t="shared" si="6"/>
        <v>20</v>
      </c>
      <c r="F88" s="422"/>
      <c r="G88" s="7" t="str">
        <f>IFERROR(VLOOKUP(F88,得点テーブル!$B$6:$C$133,2,0),"")</f>
        <v/>
      </c>
      <c r="H88" s="172"/>
      <c r="I88" s="29"/>
      <c r="J88" s="429"/>
      <c r="K88" s="7" t="str">
        <f>IFERROR(VLOOKUP(J88,得点テーブル!$B$6:$D$133,3,0),"")</f>
        <v/>
      </c>
      <c r="L88" s="230"/>
      <c r="M88" s="30"/>
      <c r="N88" s="139"/>
      <c r="O88" s="192"/>
      <c r="P88" s="139"/>
      <c r="Q88" s="30"/>
      <c r="R88" s="409">
        <v>32</v>
      </c>
      <c r="S88" s="30">
        <v>20</v>
      </c>
    </row>
    <row r="89" spans="1:19" s="140" customFormat="1" ht="13.5" customHeight="1">
      <c r="A89" s="27">
        <f t="shared" si="5"/>
        <v>84</v>
      </c>
      <c r="B89" s="537" t="str">
        <f t="shared" si="7"/>
        <v/>
      </c>
      <c r="C89" s="234" t="s">
        <v>419</v>
      </c>
      <c r="D89" s="243" t="s">
        <v>202</v>
      </c>
      <c r="E89" s="6">
        <f t="shared" si="6"/>
        <v>18</v>
      </c>
      <c r="F89" s="422">
        <v>2</v>
      </c>
      <c r="G89" s="7">
        <f>IFERROR(VLOOKUP(F89,得点テーブル!$B$6:$C$133,2,0),"")</f>
        <v>18</v>
      </c>
      <c r="H89" s="172"/>
      <c r="I89" s="29"/>
      <c r="J89" s="429"/>
      <c r="K89" s="7" t="str">
        <f>IFERROR(VLOOKUP(J89,得点テーブル!$B$6:$D$133,3,0),"")</f>
        <v/>
      </c>
      <c r="L89" s="200"/>
      <c r="M89" s="30"/>
      <c r="N89" s="139"/>
      <c r="O89" s="192"/>
      <c r="P89" s="139"/>
      <c r="Q89" s="30"/>
      <c r="R89" s="409"/>
      <c r="S89" s="30"/>
    </row>
    <row r="90" spans="1:19" s="140" customFormat="1" ht="13.5" customHeight="1">
      <c r="A90" s="27">
        <f t="shared" si="5"/>
        <v>84</v>
      </c>
      <c r="B90" s="537" t="str">
        <f t="shared" si="7"/>
        <v>T</v>
      </c>
      <c r="C90" s="234" t="s">
        <v>864</v>
      </c>
      <c r="D90" s="243" t="s">
        <v>865</v>
      </c>
      <c r="E90" s="6">
        <f t="shared" si="6"/>
        <v>18</v>
      </c>
      <c r="F90" s="420">
        <v>2</v>
      </c>
      <c r="G90" s="7">
        <f>IFERROR(VLOOKUP(F90,得点テーブル!$B$6:$C$133,2,0),"")</f>
        <v>18</v>
      </c>
      <c r="H90" s="172"/>
      <c r="I90" s="29"/>
      <c r="J90" s="429"/>
      <c r="K90" s="7" t="str">
        <f>IFERROR(VLOOKUP(J90,得点テーブル!$B$6:$D$133,3,0),"")</f>
        <v/>
      </c>
      <c r="L90" s="200"/>
      <c r="M90" s="30"/>
      <c r="N90" s="139"/>
      <c r="O90" s="192"/>
      <c r="P90" s="139"/>
      <c r="Q90" s="30"/>
      <c r="R90" s="409"/>
      <c r="S90" s="30"/>
    </row>
    <row r="91" spans="1:19" s="140" customFormat="1" ht="13.5" customHeight="1">
      <c r="A91" s="27">
        <f t="shared" si="5"/>
        <v>84</v>
      </c>
      <c r="B91" s="537" t="str">
        <f t="shared" si="7"/>
        <v>T</v>
      </c>
      <c r="C91" s="234" t="s">
        <v>359</v>
      </c>
      <c r="D91" s="243" t="s">
        <v>201</v>
      </c>
      <c r="E91" s="6">
        <f t="shared" si="6"/>
        <v>18</v>
      </c>
      <c r="F91" s="422"/>
      <c r="G91" s="7" t="str">
        <f>IFERROR(VLOOKUP(F91,得点テーブル!$B$6:$C$133,2,0),"")</f>
        <v/>
      </c>
      <c r="H91" s="172"/>
      <c r="I91" s="29"/>
      <c r="J91" s="429"/>
      <c r="K91" s="7" t="str">
        <f>IFERROR(VLOOKUP(J91,得点テーブル!$B$6:$D$133,3,0),"")</f>
        <v/>
      </c>
      <c r="L91" s="200" t="s">
        <v>257</v>
      </c>
      <c r="M91" s="30">
        <v>18</v>
      </c>
      <c r="N91" s="139"/>
      <c r="O91" s="192"/>
      <c r="P91" s="139"/>
      <c r="Q91" s="30"/>
      <c r="R91" s="409"/>
      <c r="S91" s="30"/>
    </row>
    <row r="92" spans="1:19" s="140" customFormat="1" ht="13.5" customHeight="1">
      <c r="A92" s="27">
        <f t="shared" si="5"/>
        <v>84</v>
      </c>
      <c r="B92" s="537" t="str">
        <f t="shared" si="7"/>
        <v>T</v>
      </c>
      <c r="C92" s="234" t="s">
        <v>360</v>
      </c>
      <c r="D92" s="243" t="s">
        <v>201</v>
      </c>
      <c r="E92" s="6">
        <f t="shared" si="6"/>
        <v>18</v>
      </c>
      <c r="F92" s="422"/>
      <c r="G92" s="7" t="str">
        <f>IFERROR(VLOOKUP(F92,得点テーブル!$B$6:$C$133,2,0),"")</f>
        <v/>
      </c>
      <c r="H92" s="172"/>
      <c r="I92" s="29"/>
      <c r="J92" s="429"/>
      <c r="K92" s="7" t="str">
        <f>IFERROR(VLOOKUP(J92,得点テーブル!$B$6:$D$133,3,0),"")</f>
        <v/>
      </c>
      <c r="L92" s="200" t="s">
        <v>257</v>
      </c>
      <c r="M92" s="30">
        <v>18</v>
      </c>
      <c r="N92" s="139"/>
      <c r="O92" s="192"/>
      <c r="P92" s="139"/>
      <c r="Q92" s="30"/>
      <c r="R92" s="409"/>
      <c r="S92" s="30"/>
    </row>
    <row r="93" spans="1:19" s="140" customFormat="1" ht="13.5" customHeight="1">
      <c r="A93" s="27">
        <f t="shared" si="5"/>
        <v>88</v>
      </c>
      <c r="B93" s="537" t="str">
        <f t="shared" si="7"/>
        <v/>
      </c>
      <c r="C93" s="234" t="s">
        <v>362</v>
      </c>
      <c r="D93" s="243" t="s">
        <v>222</v>
      </c>
      <c r="E93" s="6">
        <f t="shared" si="6"/>
        <v>17</v>
      </c>
      <c r="F93" s="422">
        <v>64</v>
      </c>
      <c r="G93" s="7">
        <f>IFERROR(VLOOKUP(F93,得点テーブル!$B$6:$C$133,2,0),"")</f>
        <v>2</v>
      </c>
      <c r="H93" s="172"/>
      <c r="I93" s="29"/>
      <c r="J93" s="429"/>
      <c r="K93" s="7" t="str">
        <f>IFERROR(VLOOKUP(J93,得点テーブル!$B$6:$D$133,3,0),"")</f>
        <v/>
      </c>
      <c r="L93" s="200"/>
      <c r="M93" s="30"/>
      <c r="N93" s="139"/>
      <c r="O93" s="192"/>
      <c r="P93" s="139"/>
      <c r="Q93" s="30"/>
      <c r="R93" s="409">
        <v>64</v>
      </c>
      <c r="S93" s="30">
        <v>15</v>
      </c>
    </row>
    <row r="94" spans="1:19" s="140" customFormat="1" ht="13.5" customHeight="1">
      <c r="A94" s="27">
        <f t="shared" si="5"/>
        <v>88</v>
      </c>
      <c r="B94" s="537" t="str">
        <f t="shared" si="7"/>
        <v>T</v>
      </c>
      <c r="C94" s="234" t="s">
        <v>364</v>
      </c>
      <c r="D94" s="243" t="s">
        <v>269</v>
      </c>
      <c r="E94" s="6">
        <f t="shared" si="6"/>
        <v>17</v>
      </c>
      <c r="F94" s="420">
        <v>64</v>
      </c>
      <c r="G94" s="7">
        <f>IFERROR(VLOOKUP(F94,得点テーブル!$B$6:$C$133,2,0),"")</f>
        <v>2</v>
      </c>
      <c r="H94" s="172"/>
      <c r="I94" s="29"/>
      <c r="J94" s="429"/>
      <c r="K94" s="7" t="str">
        <f>IFERROR(VLOOKUP(J94,得点テーブル!$B$6:$D$133,3,0),"")</f>
        <v/>
      </c>
      <c r="L94" s="200"/>
      <c r="M94" s="30"/>
      <c r="N94" s="139"/>
      <c r="O94" s="192"/>
      <c r="P94" s="292"/>
      <c r="Q94" s="30"/>
      <c r="R94" s="409">
        <v>64</v>
      </c>
      <c r="S94" s="30">
        <v>15</v>
      </c>
    </row>
    <row r="95" spans="1:19" s="140" customFormat="1" ht="13.5" customHeight="1">
      <c r="A95" s="27">
        <f t="shared" si="5"/>
        <v>88</v>
      </c>
      <c r="B95" s="537" t="str">
        <f t="shared" si="7"/>
        <v>T</v>
      </c>
      <c r="C95" s="234" t="s">
        <v>366</v>
      </c>
      <c r="D95" s="243" t="s">
        <v>709</v>
      </c>
      <c r="E95" s="6">
        <f t="shared" si="6"/>
        <v>17</v>
      </c>
      <c r="F95" s="422">
        <v>64</v>
      </c>
      <c r="G95" s="7">
        <f>IFERROR(VLOOKUP(F95,得点テーブル!$B$6:$C$133,2,0),"")</f>
        <v>2</v>
      </c>
      <c r="H95" s="172"/>
      <c r="I95" s="29"/>
      <c r="J95" s="429"/>
      <c r="K95" s="7" t="str">
        <f>IFERROR(VLOOKUP(J95,得点テーブル!$B$6:$D$133,3,0),"")</f>
        <v/>
      </c>
      <c r="L95" s="200"/>
      <c r="M95" s="30"/>
      <c r="N95" s="139"/>
      <c r="O95" s="192"/>
      <c r="P95" s="292"/>
      <c r="Q95" s="30"/>
      <c r="R95" s="409">
        <v>64</v>
      </c>
      <c r="S95" s="30">
        <v>15</v>
      </c>
    </row>
    <row r="96" spans="1:19" s="140" customFormat="1" ht="13.5" customHeight="1">
      <c r="A96" s="27">
        <f t="shared" si="5"/>
        <v>88</v>
      </c>
      <c r="B96" s="537" t="str">
        <f t="shared" si="7"/>
        <v>T</v>
      </c>
      <c r="C96" s="234" t="s">
        <v>365</v>
      </c>
      <c r="D96" s="243" t="s">
        <v>709</v>
      </c>
      <c r="E96" s="6">
        <f t="shared" si="6"/>
        <v>17</v>
      </c>
      <c r="F96" s="422">
        <v>64</v>
      </c>
      <c r="G96" s="7">
        <f>IFERROR(VLOOKUP(F96,得点テーブル!$B$6:$C$133,2,0),"")</f>
        <v>2</v>
      </c>
      <c r="H96" s="172"/>
      <c r="I96" s="29"/>
      <c r="J96" s="429"/>
      <c r="K96" s="7" t="str">
        <f>IFERROR(VLOOKUP(J96,得点テーブル!$B$6:$D$133,3,0),"")</f>
        <v/>
      </c>
      <c r="L96" s="200"/>
      <c r="M96" s="30"/>
      <c r="N96" s="139"/>
      <c r="O96" s="192"/>
      <c r="P96" s="139"/>
      <c r="Q96" s="30"/>
      <c r="R96" s="409">
        <v>64</v>
      </c>
      <c r="S96" s="30">
        <v>15</v>
      </c>
    </row>
    <row r="97" spans="1:19" s="140" customFormat="1" ht="13.5" customHeight="1">
      <c r="A97" s="27">
        <f t="shared" si="5"/>
        <v>92</v>
      </c>
      <c r="B97" s="537" t="str">
        <f t="shared" si="7"/>
        <v/>
      </c>
      <c r="C97" s="234" t="s">
        <v>942</v>
      </c>
      <c r="D97" s="243" t="s">
        <v>943</v>
      </c>
      <c r="E97" s="6">
        <f t="shared" si="6"/>
        <v>15</v>
      </c>
      <c r="F97" s="420"/>
      <c r="G97" s="7"/>
      <c r="H97" s="172"/>
      <c r="I97" s="29"/>
      <c r="J97" s="429">
        <v>32</v>
      </c>
      <c r="K97" s="7">
        <f>IFERROR(VLOOKUP(J97,得点テーブル!$B$6:$D$133,3,0),"")</f>
        <v>15</v>
      </c>
      <c r="L97" s="200"/>
      <c r="M97" s="30"/>
      <c r="N97" s="139"/>
      <c r="O97" s="192"/>
      <c r="P97" s="139"/>
      <c r="Q97" s="30"/>
      <c r="R97" s="409"/>
      <c r="S97" s="30"/>
    </row>
    <row r="98" spans="1:19" s="140" customFormat="1" ht="13.5" customHeight="1">
      <c r="A98" s="27">
        <f t="shared" si="5"/>
        <v>92</v>
      </c>
      <c r="B98" s="537" t="str">
        <f t="shared" si="7"/>
        <v>T</v>
      </c>
      <c r="C98" s="234" t="s">
        <v>353</v>
      </c>
      <c r="D98" s="243" t="s">
        <v>232</v>
      </c>
      <c r="E98" s="6">
        <f t="shared" si="6"/>
        <v>15</v>
      </c>
      <c r="F98" s="422"/>
      <c r="G98" s="7" t="str">
        <f>IFERROR(VLOOKUP(F98,得点テーブル!$B$6:$C$133,2,0),"")</f>
        <v/>
      </c>
      <c r="H98" s="172"/>
      <c r="I98" s="29"/>
      <c r="J98" s="429"/>
      <c r="K98" s="7" t="str">
        <f>IFERROR(VLOOKUP(J98,得点テーブル!$B$6:$D$133,3,0),"")</f>
        <v/>
      </c>
      <c r="L98" s="200"/>
      <c r="M98" s="30"/>
      <c r="N98" s="139"/>
      <c r="O98" s="192"/>
      <c r="P98" s="139"/>
      <c r="Q98" s="30"/>
      <c r="R98" s="409">
        <v>64</v>
      </c>
      <c r="S98" s="30">
        <v>15</v>
      </c>
    </row>
    <row r="99" spans="1:19" s="140" customFormat="1" ht="13.5" customHeight="1">
      <c r="A99" s="27">
        <f t="shared" si="5"/>
        <v>92</v>
      </c>
      <c r="B99" s="537" t="str">
        <f t="shared" si="7"/>
        <v>T</v>
      </c>
      <c r="C99" s="234" t="s">
        <v>706</v>
      </c>
      <c r="D99" s="243" t="s">
        <v>707</v>
      </c>
      <c r="E99" s="6">
        <f t="shared" si="6"/>
        <v>15</v>
      </c>
      <c r="F99" s="422"/>
      <c r="G99" s="7" t="str">
        <f>IFERROR(VLOOKUP(F99,得点テーブル!$B$6:$C$133,2,0),"")</f>
        <v/>
      </c>
      <c r="H99" s="172"/>
      <c r="I99" s="29"/>
      <c r="J99" s="429"/>
      <c r="K99" s="7" t="str">
        <f>IFERROR(VLOOKUP(J99,得点テーブル!$B$6:$D$133,3,0),"")</f>
        <v/>
      </c>
      <c r="L99" s="200"/>
      <c r="M99" s="30"/>
      <c r="N99" s="139"/>
      <c r="O99" s="192"/>
      <c r="P99" s="139"/>
      <c r="Q99" s="30"/>
      <c r="R99" s="409">
        <v>64</v>
      </c>
      <c r="S99" s="30">
        <v>15</v>
      </c>
    </row>
    <row r="100" spans="1:19" s="140" customFormat="1" ht="13.5" customHeight="1">
      <c r="A100" s="27">
        <f t="shared" si="5"/>
        <v>92</v>
      </c>
      <c r="B100" s="537" t="str">
        <f t="shared" si="7"/>
        <v>T</v>
      </c>
      <c r="C100" s="322" t="s">
        <v>708</v>
      </c>
      <c r="D100" s="243" t="s">
        <v>707</v>
      </c>
      <c r="E100" s="6">
        <f t="shared" si="6"/>
        <v>15</v>
      </c>
      <c r="F100" s="420"/>
      <c r="G100" s="7" t="str">
        <f>IFERROR(VLOOKUP(F100,得点テーブル!$B$6:$C$133,2,0),"")</f>
        <v/>
      </c>
      <c r="H100" s="172"/>
      <c r="I100" s="29"/>
      <c r="J100" s="429"/>
      <c r="K100" s="7" t="str">
        <f>IFERROR(VLOOKUP(J100,得点テーブル!$B$6:$D$133,3,0),"")</f>
        <v/>
      </c>
      <c r="L100" s="200"/>
      <c r="M100" s="30"/>
      <c r="N100" s="139"/>
      <c r="O100" s="192"/>
      <c r="P100" s="139"/>
      <c r="Q100" s="30"/>
      <c r="R100" s="409">
        <v>64</v>
      </c>
      <c r="S100" s="30">
        <v>15</v>
      </c>
    </row>
    <row r="101" spans="1:19" s="140" customFormat="1" ht="13.5" customHeight="1">
      <c r="A101" s="27">
        <f t="shared" si="5"/>
        <v>96</v>
      </c>
      <c r="B101" s="537" t="str">
        <f t="shared" si="7"/>
        <v/>
      </c>
      <c r="C101" s="234" t="s">
        <v>370</v>
      </c>
      <c r="D101" s="243" t="s">
        <v>184</v>
      </c>
      <c r="E101" s="6">
        <f t="shared" si="6"/>
        <v>14</v>
      </c>
      <c r="F101" s="422">
        <v>16</v>
      </c>
      <c r="G101" s="7">
        <f>IFERROR(VLOOKUP(F101,得点テーブル!$B$6:$C$133,2,0),"")</f>
        <v>6</v>
      </c>
      <c r="H101" s="172"/>
      <c r="I101" s="29"/>
      <c r="J101" s="429"/>
      <c r="K101" s="7" t="str">
        <f>IFERROR(VLOOKUP(J101,得点テーブル!$B$6:$D$133,3,0),"")</f>
        <v/>
      </c>
      <c r="L101" s="200" t="s">
        <v>260</v>
      </c>
      <c r="M101" s="30">
        <v>8</v>
      </c>
      <c r="N101" s="139"/>
      <c r="O101" s="192"/>
      <c r="P101" s="139"/>
      <c r="Q101" s="30"/>
      <c r="R101" s="409"/>
      <c r="S101" s="30"/>
    </row>
    <row r="102" spans="1:19" s="140" customFormat="1" ht="13.5" customHeight="1">
      <c r="A102" s="27">
        <f t="shared" ref="A102:A133" si="8">RANK(E102,$E$6:$E$214,0)</f>
        <v>96</v>
      </c>
      <c r="B102" s="537" t="str">
        <f t="shared" si="7"/>
        <v>T</v>
      </c>
      <c r="C102" s="234" t="s">
        <v>368</v>
      </c>
      <c r="D102" s="243" t="s">
        <v>184</v>
      </c>
      <c r="E102" s="6">
        <f t="shared" ref="E102:E133" si="9">SUM(G102,I102,K102,M102,O102,Q102,S102)</f>
        <v>14</v>
      </c>
      <c r="F102" s="422"/>
      <c r="G102" s="7" t="str">
        <f>IFERROR(VLOOKUP(F102,得点テーブル!$B$6:$C$133,2,0),"")</f>
        <v/>
      </c>
      <c r="H102" s="172"/>
      <c r="I102" s="29"/>
      <c r="J102" s="429"/>
      <c r="K102" s="7" t="str">
        <f>IFERROR(VLOOKUP(J102,得点テーブル!$B$6:$D$133,3,0),"")</f>
        <v/>
      </c>
      <c r="L102" s="200" t="s">
        <v>258</v>
      </c>
      <c r="M102" s="30">
        <v>14</v>
      </c>
      <c r="N102" s="139"/>
      <c r="O102" s="192"/>
      <c r="P102" s="139"/>
      <c r="Q102" s="30"/>
      <c r="R102" s="409"/>
      <c r="S102" s="30"/>
    </row>
    <row r="103" spans="1:19" s="140" customFormat="1" ht="13.5" customHeight="1">
      <c r="A103" s="27">
        <f t="shared" si="8"/>
        <v>96</v>
      </c>
      <c r="B103" s="537" t="str">
        <f t="shared" si="7"/>
        <v>T</v>
      </c>
      <c r="C103" s="234" t="s">
        <v>369</v>
      </c>
      <c r="D103" s="243" t="s">
        <v>184</v>
      </c>
      <c r="E103" s="6">
        <f t="shared" si="9"/>
        <v>14</v>
      </c>
      <c r="F103" s="422"/>
      <c r="G103" s="7" t="str">
        <f>IFERROR(VLOOKUP(F103,得点テーブル!$B$6:$C$133,2,0),"")</f>
        <v/>
      </c>
      <c r="H103" s="172"/>
      <c r="I103" s="29"/>
      <c r="J103" s="429"/>
      <c r="K103" s="7" t="str">
        <f>IFERROR(VLOOKUP(J103,得点テーブル!$B$6:$D$133,3,0),"")</f>
        <v/>
      </c>
      <c r="L103" s="200" t="s">
        <v>258</v>
      </c>
      <c r="M103" s="30">
        <v>14</v>
      </c>
      <c r="N103" s="139"/>
      <c r="O103" s="192"/>
      <c r="P103" s="139"/>
      <c r="Q103" s="30"/>
      <c r="R103" s="409"/>
      <c r="S103" s="30"/>
    </row>
    <row r="104" spans="1:19" s="140" customFormat="1" ht="13.5" customHeight="1">
      <c r="A104" s="27">
        <f t="shared" si="8"/>
        <v>99</v>
      </c>
      <c r="B104" s="537" t="str">
        <f t="shared" si="7"/>
        <v/>
      </c>
      <c r="C104" s="234" t="s">
        <v>866</v>
      </c>
      <c r="D104" s="243" t="s">
        <v>192</v>
      </c>
      <c r="E104" s="6">
        <f t="shared" si="9"/>
        <v>12</v>
      </c>
      <c r="F104" s="420">
        <v>4</v>
      </c>
      <c r="G104" s="7">
        <f>IFERROR(VLOOKUP(F104,得点テーブル!$B$6:$C$133,2,0),"")</f>
        <v>12</v>
      </c>
      <c r="H104" s="172"/>
      <c r="I104" s="29"/>
      <c r="J104" s="429"/>
      <c r="K104" s="7" t="str">
        <f>IFERROR(VLOOKUP(J104,得点テーブル!$B$6:$D$133,3,0),"")</f>
        <v/>
      </c>
      <c r="L104" s="200"/>
      <c r="M104" s="30"/>
      <c r="N104" s="139"/>
      <c r="O104" s="192"/>
      <c r="P104" s="139"/>
      <c r="Q104" s="30"/>
      <c r="R104" s="409"/>
      <c r="S104" s="30"/>
    </row>
    <row r="105" spans="1:19" s="140" customFormat="1" ht="13.5" customHeight="1">
      <c r="A105" s="27">
        <f t="shared" si="8"/>
        <v>99</v>
      </c>
      <c r="B105" s="537" t="str">
        <f t="shared" si="7"/>
        <v>T</v>
      </c>
      <c r="C105" s="234" t="s">
        <v>867</v>
      </c>
      <c r="D105" s="243" t="s">
        <v>776</v>
      </c>
      <c r="E105" s="6">
        <f t="shared" si="9"/>
        <v>12</v>
      </c>
      <c r="F105" s="420">
        <v>4</v>
      </c>
      <c r="G105" s="7">
        <f>IFERROR(VLOOKUP(F105,得点テーブル!$B$6:$C$133,2,0),"")</f>
        <v>12</v>
      </c>
      <c r="H105" s="172"/>
      <c r="I105" s="29"/>
      <c r="J105" s="429"/>
      <c r="K105" s="7" t="str">
        <f>IFERROR(VLOOKUP(J105,得点テーブル!$B$6:$D$133,3,0),"")</f>
        <v/>
      </c>
      <c r="L105" s="200"/>
      <c r="M105" s="30"/>
      <c r="N105" s="139"/>
      <c r="O105" s="192"/>
      <c r="P105" s="139"/>
      <c r="Q105" s="30"/>
      <c r="R105" s="409"/>
      <c r="S105" s="30"/>
    </row>
    <row r="106" spans="1:19" s="140" customFormat="1" ht="13.5" customHeight="1">
      <c r="A106" s="27">
        <f t="shared" si="8"/>
        <v>101</v>
      </c>
      <c r="B106" s="537" t="str">
        <f t="shared" si="7"/>
        <v/>
      </c>
      <c r="C106" s="234" t="s">
        <v>410</v>
      </c>
      <c r="D106" s="243" t="s">
        <v>196</v>
      </c>
      <c r="E106" s="6">
        <f t="shared" si="9"/>
        <v>8</v>
      </c>
      <c r="F106" s="422">
        <v>8</v>
      </c>
      <c r="G106" s="7">
        <f>IFERROR(VLOOKUP(F106,得点テーブル!$B$6:$C$133,2,0),"")</f>
        <v>8</v>
      </c>
      <c r="H106" s="172"/>
      <c r="I106" s="29"/>
      <c r="J106" s="429"/>
      <c r="K106" s="7" t="str">
        <f>IFERROR(VLOOKUP(J106,得点テーブル!$B$6:$D$133,3,0),"")</f>
        <v/>
      </c>
      <c r="L106" s="200"/>
      <c r="M106" s="30"/>
      <c r="N106" s="139"/>
      <c r="O106" s="192"/>
      <c r="P106" s="139"/>
      <c r="Q106" s="30"/>
      <c r="R106" s="409"/>
      <c r="S106" s="30"/>
    </row>
    <row r="107" spans="1:19" s="140" customFormat="1" ht="13.5" customHeight="1">
      <c r="A107" s="27">
        <f t="shared" si="8"/>
        <v>101</v>
      </c>
      <c r="B107" s="537" t="str">
        <f t="shared" si="7"/>
        <v>T</v>
      </c>
      <c r="C107" s="234" t="s">
        <v>416</v>
      </c>
      <c r="D107" s="243" t="s">
        <v>182</v>
      </c>
      <c r="E107" s="6">
        <f t="shared" si="9"/>
        <v>8</v>
      </c>
      <c r="F107" s="422">
        <v>8</v>
      </c>
      <c r="G107" s="7">
        <f>IFERROR(VLOOKUP(F107,得点テーブル!$B$6:$C$133,2,0),"")</f>
        <v>8</v>
      </c>
      <c r="H107" s="172"/>
      <c r="I107" s="29"/>
      <c r="J107" s="429"/>
      <c r="K107" s="7" t="str">
        <f>IFERROR(VLOOKUP(J107,得点テーブル!$B$6:$D$133,3,0),"")</f>
        <v/>
      </c>
      <c r="L107" s="200"/>
      <c r="M107" s="30"/>
      <c r="N107" s="139"/>
      <c r="O107" s="192"/>
      <c r="P107" s="139"/>
      <c r="Q107" s="30"/>
      <c r="R107" s="409"/>
      <c r="S107" s="30"/>
    </row>
    <row r="108" spans="1:19" s="140" customFormat="1" ht="13.5" customHeight="1">
      <c r="A108" s="27">
        <f t="shared" si="8"/>
        <v>101</v>
      </c>
      <c r="B108" s="537" t="str">
        <f t="shared" si="7"/>
        <v>T</v>
      </c>
      <c r="C108" s="234" t="s">
        <v>420</v>
      </c>
      <c r="D108" s="243" t="s">
        <v>5</v>
      </c>
      <c r="E108" s="6">
        <f t="shared" si="9"/>
        <v>8</v>
      </c>
      <c r="F108" s="422">
        <v>8</v>
      </c>
      <c r="G108" s="7">
        <f>IFERROR(VLOOKUP(F108,得点テーブル!$B$6:$C$133,2,0),"")</f>
        <v>8</v>
      </c>
      <c r="H108" s="172"/>
      <c r="I108" s="29"/>
      <c r="J108" s="429"/>
      <c r="K108" s="7" t="str">
        <f>IFERROR(VLOOKUP(J108,得点テーブル!$B$6:$D$133,3,0),"")</f>
        <v/>
      </c>
      <c r="L108" s="200"/>
      <c r="M108" s="30"/>
      <c r="N108" s="139"/>
      <c r="O108" s="192"/>
      <c r="P108" s="139"/>
      <c r="Q108" s="30"/>
      <c r="R108" s="409"/>
      <c r="S108" s="30"/>
    </row>
    <row r="109" spans="1:19" s="140" customFormat="1" ht="13.5" customHeight="1">
      <c r="A109" s="27">
        <f t="shared" si="8"/>
        <v>101</v>
      </c>
      <c r="B109" s="537" t="str">
        <f t="shared" si="7"/>
        <v>T</v>
      </c>
      <c r="C109" s="234" t="s">
        <v>812</v>
      </c>
      <c r="D109" s="243" t="s">
        <v>813</v>
      </c>
      <c r="E109" s="6">
        <f t="shared" si="9"/>
        <v>8</v>
      </c>
      <c r="F109" s="420">
        <v>8</v>
      </c>
      <c r="G109" s="7">
        <f>IFERROR(VLOOKUP(F109,得点テーブル!$B$6:$C$133,2,0),"")</f>
        <v>8</v>
      </c>
      <c r="H109" s="172"/>
      <c r="I109" s="29"/>
      <c r="J109" s="429"/>
      <c r="K109" s="7" t="str">
        <f>IFERROR(VLOOKUP(J109,得点テーブル!$B$6:$D$133,3,0),"")</f>
        <v/>
      </c>
      <c r="L109" s="200"/>
      <c r="M109" s="30"/>
      <c r="N109" s="139"/>
      <c r="O109" s="192"/>
      <c r="P109" s="139"/>
      <c r="Q109" s="30"/>
      <c r="R109" s="409"/>
      <c r="S109" s="30"/>
    </row>
    <row r="110" spans="1:19" s="140" customFormat="1" ht="13.5" customHeight="1">
      <c r="A110" s="27">
        <f t="shared" si="8"/>
        <v>101</v>
      </c>
      <c r="B110" s="537" t="str">
        <f t="shared" si="7"/>
        <v>T</v>
      </c>
      <c r="C110" s="234" t="s">
        <v>814</v>
      </c>
      <c r="D110" s="243" t="s">
        <v>815</v>
      </c>
      <c r="E110" s="6">
        <f t="shared" si="9"/>
        <v>8</v>
      </c>
      <c r="F110" s="420">
        <v>8</v>
      </c>
      <c r="G110" s="7">
        <f>IFERROR(VLOOKUP(F110,得点テーブル!$B$6:$C$133,2,0),"")</f>
        <v>8</v>
      </c>
      <c r="H110" s="172"/>
      <c r="I110" s="29"/>
      <c r="J110" s="429"/>
      <c r="K110" s="7" t="str">
        <f>IFERROR(VLOOKUP(J110,得点テーブル!$B$6:$D$133,3,0),"")</f>
        <v/>
      </c>
      <c r="L110" s="200"/>
      <c r="M110" s="30"/>
      <c r="N110" s="139"/>
      <c r="O110" s="192"/>
      <c r="P110" s="139"/>
      <c r="Q110" s="30"/>
      <c r="R110" s="409"/>
      <c r="S110" s="30"/>
    </row>
    <row r="111" spans="1:19" s="140" customFormat="1" ht="13.5" customHeight="1">
      <c r="A111" s="27">
        <f t="shared" si="8"/>
        <v>101</v>
      </c>
      <c r="B111" s="537" t="str">
        <f t="shared" si="7"/>
        <v>T</v>
      </c>
      <c r="C111" s="234" t="s">
        <v>371</v>
      </c>
      <c r="D111" s="243" t="s">
        <v>184</v>
      </c>
      <c r="E111" s="6">
        <f t="shared" si="9"/>
        <v>8</v>
      </c>
      <c r="F111" s="422"/>
      <c r="G111" s="7" t="str">
        <f>IFERROR(VLOOKUP(F111,得点テーブル!$B$6:$C$133,2,0),"")</f>
        <v/>
      </c>
      <c r="H111" s="172"/>
      <c r="I111" s="29"/>
      <c r="J111" s="429"/>
      <c r="K111" s="7" t="str">
        <f>IFERROR(VLOOKUP(J111,得点テーブル!$B$6:$D$133,3,0),"")</f>
        <v/>
      </c>
      <c r="L111" s="200" t="s">
        <v>260</v>
      </c>
      <c r="M111" s="30">
        <v>8</v>
      </c>
      <c r="N111" s="139"/>
      <c r="O111" s="192"/>
      <c r="P111" s="139"/>
      <c r="Q111" s="30"/>
      <c r="R111" s="409"/>
      <c r="S111" s="30"/>
    </row>
    <row r="112" spans="1:19" s="140" customFormat="1" ht="13.5" customHeight="1">
      <c r="A112" s="27">
        <f t="shared" si="8"/>
        <v>101</v>
      </c>
      <c r="B112" s="537" t="str">
        <f t="shared" si="7"/>
        <v>T</v>
      </c>
      <c r="C112" s="234" t="s">
        <v>376</v>
      </c>
      <c r="D112" s="243" t="s">
        <v>217</v>
      </c>
      <c r="E112" s="6">
        <f t="shared" si="9"/>
        <v>8</v>
      </c>
      <c r="F112" s="422"/>
      <c r="G112" s="7" t="str">
        <f>IFERROR(VLOOKUP(F112,得点テーブル!$B$6:$C$133,2,0),"")</f>
        <v/>
      </c>
      <c r="H112" s="172"/>
      <c r="I112" s="29"/>
      <c r="J112" s="429"/>
      <c r="K112" s="7" t="str">
        <f>IFERROR(VLOOKUP(J112,得点テーブル!$B$6:$D$133,3,0),"")</f>
        <v/>
      </c>
      <c r="L112" s="200" t="s">
        <v>260</v>
      </c>
      <c r="M112" s="30">
        <v>8</v>
      </c>
      <c r="N112" s="139"/>
      <c r="O112" s="192"/>
      <c r="P112" s="292"/>
      <c r="Q112" s="30"/>
      <c r="R112" s="409"/>
      <c r="S112" s="30"/>
    </row>
    <row r="113" spans="1:19" s="140" customFormat="1" ht="13.5" customHeight="1">
      <c r="A113" s="27">
        <f t="shared" si="8"/>
        <v>101</v>
      </c>
      <c r="B113" s="537" t="str">
        <f t="shared" si="7"/>
        <v>T</v>
      </c>
      <c r="C113" s="234" t="s">
        <v>377</v>
      </c>
      <c r="D113" s="243" t="s">
        <v>217</v>
      </c>
      <c r="E113" s="6">
        <f t="shared" si="9"/>
        <v>8</v>
      </c>
      <c r="F113" s="422"/>
      <c r="G113" s="7" t="str">
        <f>IFERROR(VLOOKUP(F113,得点テーブル!$B$6:$C$133,2,0),"")</f>
        <v/>
      </c>
      <c r="H113" s="172"/>
      <c r="I113" s="29"/>
      <c r="J113" s="429"/>
      <c r="K113" s="7" t="str">
        <f>IFERROR(VLOOKUP(J113,得点テーブル!$B$6:$D$133,3,0),"")</f>
        <v/>
      </c>
      <c r="L113" s="200" t="s">
        <v>260</v>
      </c>
      <c r="M113" s="30">
        <v>8</v>
      </c>
      <c r="N113" s="139"/>
      <c r="O113" s="192"/>
      <c r="P113" s="139"/>
      <c r="Q113" s="30"/>
      <c r="R113" s="409"/>
      <c r="S113" s="30"/>
    </row>
    <row r="114" spans="1:19" s="140" customFormat="1" ht="13.5" customHeight="1">
      <c r="A114" s="27">
        <f t="shared" si="8"/>
        <v>101</v>
      </c>
      <c r="B114" s="537" t="str">
        <f t="shared" si="7"/>
        <v>T</v>
      </c>
      <c r="C114" s="234" t="s">
        <v>378</v>
      </c>
      <c r="D114" s="243" t="s">
        <v>187</v>
      </c>
      <c r="E114" s="6">
        <f t="shared" si="9"/>
        <v>8</v>
      </c>
      <c r="F114" s="422"/>
      <c r="G114" s="7" t="str">
        <f>IFERROR(VLOOKUP(F114,得点テーブル!$B$6:$C$133,2,0),"")</f>
        <v/>
      </c>
      <c r="H114" s="172"/>
      <c r="I114" s="29"/>
      <c r="J114" s="429"/>
      <c r="K114" s="7" t="str">
        <f>IFERROR(VLOOKUP(J114,得点テーブル!$B$6:$D$133,3,0),"")</f>
        <v/>
      </c>
      <c r="L114" s="200" t="s">
        <v>260</v>
      </c>
      <c r="M114" s="30">
        <v>8</v>
      </c>
      <c r="N114" s="139"/>
      <c r="O114" s="192"/>
      <c r="P114" s="139"/>
      <c r="Q114" s="30"/>
      <c r="R114" s="409"/>
      <c r="S114" s="30"/>
    </row>
    <row r="115" spans="1:19" s="140" customFormat="1" ht="13.5" customHeight="1">
      <c r="A115" s="27">
        <f t="shared" si="8"/>
        <v>101</v>
      </c>
      <c r="B115" s="537" t="str">
        <f t="shared" si="7"/>
        <v>T</v>
      </c>
      <c r="C115" s="234" t="s">
        <v>380</v>
      </c>
      <c r="D115" s="243" t="s">
        <v>245</v>
      </c>
      <c r="E115" s="6">
        <f t="shared" si="9"/>
        <v>8</v>
      </c>
      <c r="F115" s="422"/>
      <c r="G115" s="7" t="str">
        <f>IFERROR(VLOOKUP(F115,得点テーブル!$B$6:$C$133,2,0),"")</f>
        <v/>
      </c>
      <c r="H115" s="172"/>
      <c r="I115" s="29"/>
      <c r="J115" s="429"/>
      <c r="K115" s="7" t="str">
        <f>IFERROR(VLOOKUP(J115,得点テーブル!$B$6:$D$133,3,0),"")</f>
        <v/>
      </c>
      <c r="L115" s="200" t="s">
        <v>260</v>
      </c>
      <c r="M115" s="30">
        <v>8</v>
      </c>
      <c r="N115" s="139"/>
      <c r="O115" s="192"/>
      <c r="P115" s="139"/>
      <c r="Q115" s="30"/>
      <c r="R115" s="409"/>
      <c r="S115" s="30"/>
    </row>
    <row r="116" spans="1:19" s="140" customFormat="1" ht="13.5" customHeight="1">
      <c r="A116" s="27">
        <f t="shared" si="8"/>
        <v>111</v>
      </c>
      <c r="B116" s="537" t="str">
        <f t="shared" si="7"/>
        <v/>
      </c>
      <c r="C116" s="234" t="s">
        <v>379</v>
      </c>
      <c r="D116" s="243" t="s">
        <v>774</v>
      </c>
      <c r="E116" s="6">
        <f t="shared" si="9"/>
        <v>6</v>
      </c>
      <c r="F116" s="422">
        <v>16</v>
      </c>
      <c r="G116" s="7">
        <f>IFERROR(VLOOKUP(F116,得点テーブル!$B$6:$C$133,2,0),"")</f>
        <v>6</v>
      </c>
      <c r="H116" s="172"/>
      <c r="I116" s="29"/>
      <c r="J116" s="429"/>
      <c r="K116" s="7" t="str">
        <f>IFERROR(VLOOKUP(J116,得点テーブル!$B$6:$D$133,3,0),"")</f>
        <v/>
      </c>
      <c r="L116" s="200"/>
      <c r="M116" s="30"/>
      <c r="N116" s="139"/>
      <c r="O116" s="192"/>
      <c r="P116" s="139"/>
      <c r="Q116" s="30"/>
      <c r="R116" s="409"/>
      <c r="S116" s="30"/>
    </row>
    <row r="117" spans="1:19" s="140" customFormat="1" ht="13.5" customHeight="1">
      <c r="A117" s="27">
        <f t="shared" si="8"/>
        <v>111</v>
      </c>
      <c r="B117" s="537" t="str">
        <f t="shared" si="7"/>
        <v>T</v>
      </c>
      <c r="C117" s="234" t="s">
        <v>412</v>
      </c>
      <c r="D117" s="243" t="s">
        <v>19</v>
      </c>
      <c r="E117" s="6">
        <f t="shared" si="9"/>
        <v>6</v>
      </c>
      <c r="F117" s="420">
        <v>16</v>
      </c>
      <c r="G117" s="7">
        <f>IFERROR(VLOOKUP(F117,得点テーブル!$B$6:$C$133,2,0),"")</f>
        <v>6</v>
      </c>
      <c r="H117" s="374"/>
      <c r="I117" s="29"/>
      <c r="J117" s="429"/>
      <c r="K117" s="7" t="str">
        <f>IFERROR(VLOOKUP(J117,得点テーブル!$B$6:$D$133,3,0),"")</f>
        <v/>
      </c>
      <c r="L117" s="200"/>
      <c r="M117" s="30"/>
      <c r="N117" s="139"/>
      <c r="O117" s="192"/>
      <c r="P117" s="139"/>
      <c r="Q117" s="30"/>
      <c r="R117" s="409"/>
      <c r="S117" s="30"/>
    </row>
    <row r="118" spans="1:19" s="140" customFormat="1" ht="13.5" customHeight="1">
      <c r="A118" s="27">
        <f t="shared" si="8"/>
        <v>111</v>
      </c>
      <c r="B118" s="537" t="str">
        <f t="shared" si="7"/>
        <v>T</v>
      </c>
      <c r="C118" s="234" t="s">
        <v>415</v>
      </c>
      <c r="D118" s="243" t="s">
        <v>182</v>
      </c>
      <c r="E118" s="6">
        <f t="shared" si="9"/>
        <v>6</v>
      </c>
      <c r="F118" s="420">
        <v>16</v>
      </c>
      <c r="G118" s="7">
        <f>IFERROR(VLOOKUP(F118,得点テーブル!$B$6:$C$133,2,0),"")</f>
        <v>6</v>
      </c>
      <c r="H118" s="374"/>
      <c r="I118" s="29"/>
      <c r="J118" s="429"/>
      <c r="K118" s="7" t="str">
        <f>IFERROR(VLOOKUP(J118,得点テーブル!$B$6:$D$133,3,0),"")</f>
        <v/>
      </c>
      <c r="L118" s="200"/>
      <c r="M118" s="30"/>
      <c r="N118" s="139"/>
      <c r="O118" s="192"/>
      <c r="P118" s="139"/>
      <c r="Q118" s="30"/>
      <c r="R118" s="409"/>
      <c r="S118" s="30"/>
    </row>
    <row r="119" spans="1:19" s="140" customFormat="1" ht="13.5" customHeight="1">
      <c r="A119" s="27">
        <f t="shared" si="8"/>
        <v>111</v>
      </c>
      <c r="B119" s="537" t="str">
        <f t="shared" si="7"/>
        <v>T</v>
      </c>
      <c r="C119" s="234" t="s">
        <v>417</v>
      </c>
      <c r="D119" s="243" t="s">
        <v>182</v>
      </c>
      <c r="E119" s="6">
        <f t="shared" si="9"/>
        <v>6</v>
      </c>
      <c r="F119" s="422">
        <v>16</v>
      </c>
      <c r="G119" s="7">
        <f>IFERROR(VLOOKUP(F119,得点テーブル!$B$6:$C$133,2,0),"")</f>
        <v>6</v>
      </c>
      <c r="H119" s="172"/>
      <c r="I119" s="29"/>
      <c r="J119" s="429"/>
      <c r="K119" s="7" t="str">
        <f>IFERROR(VLOOKUP(J119,得点テーブル!$B$6:$D$133,3,0),"")</f>
        <v/>
      </c>
      <c r="L119" s="200"/>
      <c r="M119" s="30"/>
      <c r="N119" s="139"/>
      <c r="O119" s="192"/>
      <c r="P119" s="292"/>
      <c r="Q119" s="30"/>
      <c r="R119" s="409"/>
      <c r="S119" s="30"/>
    </row>
    <row r="120" spans="1:19" s="140" customFormat="1" ht="13.5" customHeight="1">
      <c r="A120" s="27">
        <f t="shared" si="8"/>
        <v>111</v>
      </c>
      <c r="B120" s="537" t="str">
        <f t="shared" si="7"/>
        <v>T</v>
      </c>
      <c r="C120" s="234" t="s">
        <v>797</v>
      </c>
      <c r="D120" s="243" t="s">
        <v>798</v>
      </c>
      <c r="E120" s="6">
        <f t="shared" si="9"/>
        <v>6</v>
      </c>
      <c r="F120" s="420">
        <v>16</v>
      </c>
      <c r="G120" s="7">
        <f>IFERROR(VLOOKUP(F120,得点テーブル!$B$6:$C$133,2,0),"")</f>
        <v>6</v>
      </c>
      <c r="H120" s="172"/>
      <c r="I120" s="29"/>
      <c r="J120" s="429"/>
      <c r="K120" s="7" t="str">
        <f>IFERROR(VLOOKUP(J120,得点テーブル!$B$6:$D$133,3,0),"")</f>
        <v/>
      </c>
      <c r="L120" s="200"/>
      <c r="M120" s="30"/>
      <c r="N120" s="139"/>
      <c r="O120" s="192"/>
      <c r="P120" s="139"/>
      <c r="Q120" s="30"/>
      <c r="R120" s="409"/>
      <c r="S120" s="30"/>
    </row>
    <row r="121" spans="1:19" s="140" customFormat="1" ht="13.5" customHeight="1">
      <c r="A121" s="27">
        <f t="shared" si="8"/>
        <v>111</v>
      </c>
      <c r="B121" s="537" t="str">
        <f t="shared" si="7"/>
        <v>T</v>
      </c>
      <c r="C121" s="234" t="s">
        <v>799</v>
      </c>
      <c r="D121" s="243" t="s">
        <v>798</v>
      </c>
      <c r="E121" s="6">
        <f t="shared" si="9"/>
        <v>6</v>
      </c>
      <c r="F121" s="420">
        <v>16</v>
      </c>
      <c r="G121" s="7">
        <f>IFERROR(VLOOKUP(F121,得点テーブル!$B$6:$C$133,2,0),"")</f>
        <v>6</v>
      </c>
      <c r="H121" s="172"/>
      <c r="I121" s="29"/>
      <c r="J121" s="429"/>
      <c r="K121" s="7" t="str">
        <f>IFERROR(VLOOKUP(J121,得点テーブル!$B$6:$D$133,3,0),"")</f>
        <v/>
      </c>
      <c r="L121" s="200"/>
      <c r="M121" s="30"/>
      <c r="N121" s="139"/>
      <c r="O121" s="192"/>
      <c r="P121" s="139"/>
      <c r="Q121" s="30"/>
      <c r="R121" s="409"/>
      <c r="S121" s="30"/>
    </row>
    <row r="122" spans="1:19" s="140" customFormat="1" ht="13.5" customHeight="1">
      <c r="A122" s="27">
        <f t="shared" si="8"/>
        <v>111</v>
      </c>
      <c r="B122" s="537" t="str">
        <f t="shared" si="7"/>
        <v>T</v>
      </c>
      <c r="C122" s="234" t="s">
        <v>800</v>
      </c>
      <c r="D122" s="243" t="s">
        <v>801</v>
      </c>
      <c r="E122" s="6">
        <f t="shared" si="9"/>
        <v>6</v>
      </c>
      <c r="F122" s="420">
        <v>16</v>
      </c>
      <c r="G122" s="7">
        <f>IFERROR(VLOOKUP(F122,得点テーブル!$B$6:$C$133,2,0),"")</f>
        <v>6</v>
      </c>
      <c r="H122" s="172"/>
      <c r="I122" s="29"/>
      <c r="J122" s="429"/>
      <c r="K122" s="7" t="str">
        <f>IFERROR(VLOOKUP(J122,得点テーブル!$B$6:$D$133,3,0),"")</f>
        <v/>
      </c>
      <c r="L122" s="200"/>
      <c r="M122" s="30"/>
      <c r="N122" s="139"/>
      <c r="O122" s="192"/>
      <c r="P122" s="139"/>
      <c r="Q122" s="30"/>
      <c r="R122" s="409"/>
      <c r="S122" s="30"/>
    </row>
    <row r="123" spans="1:19" s="140" customFormat="1" ht="13.5" customHeight="1">
      <c r="A123" s="27">
        <f t="shared" si="8"/>
        <v>111</v>
      </c>
      <c r="B123" s="537" t="str">
        <f t="shared" si="7"/>
        <v>T</v>
      </c>
      <c r="C123" s="234" t="s">
        <v>802</v>
      </c>
      <c r="D123" s="243" t="s">
        <v>772</v>
      </c>
      <c r="E123" s="6">
        <f t="shared" si="9"/>
        <v>6</v>
      </c>
      <c r="F123" s="420">
        <v>16</v>
      </c>
      <c r="G123" s="7">
        <f>IFERROR(VLOOKUP(F123,得点テーブル!$B$6:$C$133,2,0),"")</f>
        <v>6</v>
      </c>
      <c r="H123" s="172"/>
      <c r="I123" s="29"/>
      <c r="J123" s="429"/>
      <c r="K123" s="7" t="str">
        <f>IFERROR(VLOOKUP(J123,得点テーブル!$B$6:$D$133,3,0),"")</f>
        <v/>
      </c>
      <c r="L123" s="200"/>
      <c r="M123" s="30"/>
      <c r="N123" s="139"/>
      <c r="O123" s="192"/>
      <c r="P123" s="139"/>
      <c r="Q123" s="30"/>
      <c r="R123" s="409"/>
      <c r="S123" s="30"/>
    </row>
    <row r="124" spans="1:19" s="140" customFormat="1" ht="13.5" customHeight="1">
      <c r="A124" s="27">
        <f t="shared" si="8"/>
        <v>111</v>
      </c>
      <c r="B124" s="537" t="str">
        <f t="shared" si="7"/>
        <v>T</v>
      </c>
      <c r="C124" s="234" t="s">
        <v>803</v>
      </c>
      <c r="D124" s="243" t="s">
        <v>801</v>
      </c>
      <c r="E124" s="6">
        <f t="shared" si="9"/>
        <v>6</v>
      </c>
      <c r="F124" s="420">
        <v>16</v>
      </c>
      <c r="G124" s="7">
        <f>IFERROR(VLOOKUP(F124,得点テーブル!$B$6:$C$133,2,0),"")</f>
        <v>6</v>
      </c>
      <c r="H124" s="172"/>
      <c r="I124" s="29"/>
      <c r="J124" s="429"/>
      <c r="K124" s="7" t="str">
        <f>IFERROR(VLOOKUP(J124,得点テーブル!$B$6:$D$133,3,0),"")</f>
        <v/>
      </c>
      <c r="L124" s="200"/>
      <c r="M124" s="30"/>
      <c r="N124" s="139"/>
      <c r="O124" s="192"/>
      <c r="P124" s="139"/>
      <c r="Q124" s="30"/>
      <c r="R124" s="409"/>
      <c r="S124" s="30"/>
    </row>
    <row r="125" spans="1:19" s="140" customFormat="1" ht="13.5" customHeight="1">
      <c r="A125" s="27">
        <f t="shared" si="8"/>
        <v>111</v>
      </c>
      <c r="B125" s="537" t="str">
        <f t="shared" si="7"/>
        <v>T</v>
      </c>
      <c r="C125" s="234" t="s">
        <v>804</v>
      </c>
      <c r="D125" s="243" t="s">
        <v>774</v>
      </c>
      <c r="E125" s="6">
        <f t="shared" si="9"/>
        <v>6</v>
      </c>
      <c r="F125" s="420">
        <v>16</v>
      </c>
      <c r="G125" s="7">
        <f>IFERROR(VLOOKUP(F125,得点テーブル!$B$6:$C$133,2,0),"")</f>
        <v>6</v>
      </c>
      <c r="H125" s="172"/>
      <c r="I125" s="29"/>
      <c r="J125" s="429"/>
      <c r="K125" s="7" t="str">
        <f>IFERROR(VLOOKUP(J125,得点テーブル!$B$6:$D$133,3,0),"")</f>
        <v/>
      </c>
      <c r="L125" s="200"/>
      <c r="M125" s="30"/>
      <c r="N125" s="139"/>
      <c r="O125" s="192"/>
      <c r="P125" s="139"/>
      <c r="Q125" s="30"/>
      <c r="R125" s="409"/>
      <c r="S125" s="30"/>
    </row>
    <row r="126" spans="1:19" s="140" customFormat="1" ht="13.5" customHeight="1">
      <c r="A126" s="27">
        <f t="shared" si="8"/>
        <v>111</v>
      </c>
      <c r="B126" s="537" t="str">
        <f t="shared" si="7"/>
        <v>T</v>
      </c>
      <c r="C126" s="234" t="s">
        <v>808</v>
      </c>
      <c r="D126" s="243" t="s">
        <v>807</v>
      </c>
      <c r="E126" s="6">
        <f t="shared" si="9"/>
        <v>6</v>
      </c>
      <c r="F126" s="420">
        <v>16</v>
      </c>
      <c r="G126" s="7">
        <f>IFERROR(VLOOKUP(F126,得点テーブル!$B$6:$C$133,2,0),"")</f>
        <v>6</v>
      </c>
      <c r="H126" s="172"/>
      <c r="I126" s="29"/>
      <c r="J126" s="429"/>
      <c r="K126" s="7" t="str">
        <f>IFERROR(VLOOKUP(J126,得点テーブル!$B$6:$D$133,3,0),"")</f>
        <v/>
      </c>
      <c r="L126" s="200"/>
      <c r="M126" s="30"/>
      <c r="N126" s="139"/>
      <c r="O126" s="192"/>
      <c r="P126" s="139"/>
      <c r="Q126" s="30"/>
      <c r="R126" s="409"/>
      <c r="S126" s="30"/>
    </row>
    <row r="127" spans="1:19" s="140" customFormat="1" ht="13.5" customHeight="1">
      <c r="A127" s="27">
        <f t="shared" si="8"/>
        <v>111</v>
      </c>
      <c r="B127" s="537" t="str">
        <f t="shared" si="7"/>
        <v>T</v>
      </c>
      <c r="C127" s="234" t="s">
        <v>809</v>
      </c>
      <c r="D127" s="243" t="s">
        <v>810</v>
      </c>
      <c r="E127" s="6">
        <f t="shared" si="9"/>
        <v>6</v>
      </c>
      <c r="F127" s="420">
        <v>16</v>
      </c>
      <c r="G127" s="7">
        <f>IFERROR(VLOOKUP(F127,得点テーブル!$B$6:$C$133,2,0),"")</f>
        <v>6</v>
      </c>
      <c r="H127" s="172"/>
      <c r="I127" s="29"/>
      <c r="J127" s="429"/>
      <c r="K127" s="7" t="str">
        <f>IFERROR(VLOOKUP(J127,得点テーブル!$B$6:$D$133,3,0),"")</f>
        <v/>
      </c>
      <c r="L127" s="200"/>
      <c r="M127" s="30"/>
      <c r="N127" s="139"/>
      <c r="O127" s="192"/>
      <c r="P127" s="139"/>
      <c r="Q127" s="30"/>
      <c r="R127" s="409"/>
      <c r="S127" s="30"/>
    </row>
    <row r="128" spans="1:19" s="140" customFormat="1" ht="13.5" customHeight="1">
      <c r="A128" s="27">
        <f t="shared" si="8"/>
        <v>111</v>
      </c>
      <c r="B128" s="537" t="str">
        <f t="shared" si="7"/>
        <v>T</v>
      </c>
      <c r="C128" s="234" t="s">
        <v>811</v>
      </c>
      <c r="D128" s="243" t="s">
        <v>801</v>
      </c>
      <c r="E128" s="6">
        <f t="shared" si="9"/>
        <v>6</v>
      </c>
      <c r="F128" s="420">
        <v>16</v>
      </c>
      <c r="G128" s="7">
        <f>IFERROR(VLOOKUP(F128,得点テーブル!$B$6:$C$133,2,0),"")</f>
        <v>6</v>
      </c>
      <c r="H128" s="172"/>
      <c r="I128" s="29"/>
      <c r="J128" s="429"/>
      <c r="K128" s="7" t="str">
        <f>IFERROR(VLOOKUP(J128,得点テーブル!$B$6:$D$133,3,0),"")</f>
        <v/>
      </c>
      <c r="L128" s="200"/>
      <c r="M128" s="30"/>
      <c r="N128" s="139"/>
      <c r="O128" s="192"/>
      <c r="P128" s="139"/>
      <c r="Q128" s="30"/>
      <c r="R128" s="409"/>
      <c r="S128" s="30"/>
    </row>
    <row r="129" spans="1:19" s="140" customFormat="1" ht="13.5" customHeight="1">
      <c r="A129" s="27">
        <f t="shared" si="8"/>
        <v>111</v>
      </c>
      <c r="B129" s="537" t="str">
        <f t="shared" si="7"/>
        <v>T</v>
      </c>
      <c r="C129" s="234" t="s">
        <v>385</v>
      </c>
      <c r="D129" s="243" t="s">
        <v>236</v>
      </c>
      <c r="E129" s="6">
        <f t="shared" si="9"/>
        <v>6</v>
      </c>
      <c r="F129" s="422">
        <v>64</v>
      </c>
      <c r="G129" s="7">
        <f>IFERROR(VLOOKUP(F129,得点テーブル!$B$6:$C$133,2,0),"")</f>
        <v>2</v>
      </c>
      <c r="H129" s="172"/>
      <c r="I129" s="29"/>
      <c r="J129" s="429"/>
      <c r="K129" s="7" t="str">
        <f>IFERROR(VLOOKUP(J129,得点テーブル!$B$6:$D$133,3,0),"")</f>
        <v/>
      </c>
      <c r="L129" s="200" t="s">
        <v>305</v>
      </c>
      <c r="M129" s="30">
        <v>4</v>
      </c>
      <c r="N129" s="139"/>
      <c r="O129" s="192"/>
      <c r="P129" s="139"/>
      <c r="Q129" s="30"/>
      <c r="R129" s="409"/>
      <c r="S129" s="30"/>
    </row>
    <row r="130" spans="1:19" s="140" customFormat="1" ht="13.5" customHeight="1">
      <c r="A130" s="27">
        <f t="shared" si="8"/>
        <v>111</v>
      </c>
      <c r="B130" s="537" t="str">
        <f t="shared" si="7"/>
        <v>T</v>
      </c>
      <c r="C130" s="234" t="s">
        <v>372</v>
      </c>
      <c r="D130" s="243" t="s">
        <v>242</v>
      </c>
      <c r="E130" s="6">
        <f t="shared" si="9"/>
        <v>6</v>
      </c>
      <c r="F130" s="422"/>
      <c r="G130" s="7" t="str">
        <f>IFERROR(VLOOKUP(F130,得点テーブル!$B$6:$C$133,2,0),"")</f>
        <v/>
      </c>
      <c r="H130" s="172"/>
      <c r="I130" s="29"/>
      <c r="J130" s="429"/>
      <c r="K130" s="7" t="str">
        <f>IFERROR(VLOOKUP(J130,得点テーブル!$B$6:$D$133,3,0),"")</f>
        <v/>
      </c>
      <c r="L130" s="200" t="s">
        <v>373</v>
      </c>
      <c r="M130" s="30">
        <v>6</v>
      </c>
      <c r="N130" s="139"/>
      <c r="O130" s="192"/>
      <c r="P130" s="139"/>
      <c r="Q130" s="30"/>
      <c r="R130" s="409"/>
      <c r="S130" s="30"/>
    </row>
    <row r="131" spans="1:19" s="140" customFormat="1" ht="13.5" customHeight="1">
      <c r="A131" s="27">
        <f t="shared" si="8"/>
        <v>111</v>
      </c>
      <c r="B131" s="537" t="str">
        <f t="shared" si="7"/>
        <v>T</v>
      </c>
      <c r="C131" s="234" t="s">
        <v>374</v>
      </c>
      <c r="D131" s="243" t="s">
        <v>242</v>
      </c>
      <c r="E131" s="6">
        <f t="shared" si="9"/>
        <v>6</v>
      </c>
      <c r="F131" s="422"/>
      <c r="G131" s="7" t="str">
        <f>IFERROR(VLOOKUP(F131,得点テーブル!$B$6:$C$133,2,0),"")</f>
        <v/>
      </c>
      <c r="H131" s="172"/>
      <c r="I131" s="29"/>
      <c r="J131" s="429"/>
      <c r="K131" s="7" t="str">
        <f>IFERROR(VLOOKUP(J131,得点テーブル!$B$6:$D$133,3,0),"")</f>
        <v/>
      </c>
      <c r="L131" s="200" t="s">
        <v>373</v>
      </c>
      <c r="M131" s="30">
        <v>6</v>
      </c>
      <c r="N131" s="139"/>
      <c r="O131" s="192"/>
      <c r="P131" s="139"/>
      <c r="Q131" s="30"/>
      <c r="R131" s="409"/>
      <c r="S131" s="30"/>
    </row>
    <row r="132" spans="1:19" s="140" customFormat="1" ht="13.5" customHeight="1">
      <c r="A132" s="27">
        <f t="shared" si="8"/>
        <v>111</v>
      </c>
      <c r="B132" s="537" t="str">
        <f t="shared" si="7"/>
        <v>T</v>
      </c>
      <c r="C132" s="234" t="s">
        <v>388</v>
      </c>
      <c r="D132" s="243" t="s">
        <v>201</v>
      </c>
      <c r="E132" s="6">
        <f t="shared" si="9"/>
        <v>6</v>
      </c>
      <c r="F132" s="422"/>
      <c r="G132" s="7" t="str">
        <f>IFERROR(VLOOKUP(F132,得点テーブル!$B$6:$C$133,2,0),"")</f>
        <v/>
      </c>
      <c r="H132" s="172"/>
      <c r="I132" s="29"/>
      <c r="J132" s="429"/>
      <c r="K132" s="7" t="str">
        <f>IFERROR(VLOOKUP(J132,得点テーブル!$B$6:$D$133,3,0),"")</f>
        <v/>
      </c>
      <c r="L132" s="200" t="s">
        <v>373</v>
      </c>
      <c r="M132" s="30">
        <v>6</v>
      </c>
      <c r="N132" s="139"/>
      <c r="O132" s="192"/>
      <c r="P132" s="139"/>
      <c r="Q132" s="30"/>
      <c r="R132" s="409"/>
      <c r="S132" s="30"/>
    </row>
    <row r="133" spans="1:19" s="140" customFormat="1" ht="13.5" customHeight="1">
      <c r="A133" s="27">
        <f t="shared" si="8"/>
        <v>111</v>
      </c>
      <c r="B133" s="537" t="str">
        <f t="shared" si="7"/>
        <v>T</v>
      </c>
      <c r="C133" s="234" t="s">
        <v>389</v>
      </c>
      <c r="D133" s="243" t="s">
        <v>201</v>
      </c>
      <c r="E133" s="6">
        <f t="shared" si="9"/>
        <v>6</v>
      </c>
      <c r="F133" s="422"/>
      <c r="G133" s="7" t="str">
        <f>IFERROR(VLOOKUP(F133,得点テーブル!$B$6:$C$133,2,0),"")</f>
        <v/>
      </c>
      <c r="H133" s="172"/>
      <c r="I133" s="29"/>
      <c r="J133" s="429"/>
      <c r="K133" s="7" t="str">
        <f>IFERROR(VLOOKUP(J133,得点テーブル!$B$6:$D$133,3,0),"")</f>
        <v/>
      </c>
      <c r="L133" s="200" t="s">
        <v>373</v>
      </c>
      <c r="M133" s="30">
        <v>6</v>
      </c>
      <c r="N133" s="139"/>
      <c r="O133" s="192"/>
      <c r="P133" s="292"/>
      <c r="Q133" s="30"/>
      <c r="R133" s="409"/>
      <c r="S133" s="30"/>
    </row>
    <row r="134" spans="1:19" s="140" customFormat="1" ht="13.5" customHeight="1">
      <c r="A134" s="27">
        <f t="shared" ref="A134:A167" si="10">RANK(E134,$E$6:$E$214,0)</f>
        <v>129</v>
      </c>
      <c r="B134" s="537" t="str">
        <f t="shared" si="7"/>
        <v/>
      </c>
      <c r="C134" s="234" t="s">
        <v>402</v>
      </c>
      <c r="D134" s="243" t="s">
        <v>193</v>
      </c>
      <c r="E134" s="6">
        <f t="shared" ref="E134:E167" si="11">SUM(G134,I134,K134,M134,O134,Q134,S134)</f>
        <v>4</v>
      </c>
      <c r="F134" s="422"/>
      <c r="G134" s="7" t="str">
        <f>IFERROR(VLOOKUP(F134,得点テーブル!$B$6:$C$133,2,0),"")</f>
        <v/>
      </c>
      <c r="H134" s="172"/>
      <c r="I134" s="29"/>
      <c r="J134" s="429"/>
      <c r="K134" s="7" t="str">
        <f>IFERROR(VLOOKUP(J134,得点テーブル!$B$6:$D$133,3,0),"")</f>
        <v/>
      </c>
      <c r="L134" s="200" t="s">
        <v>305</v>
      </c>
      <c r="M134" s="30">
        <v>4</v>
      </c>
      <c r="N134" s="139"/>
      <c r="O134" s="192"/>
      <c r="P134" s="139"/>
      <c r="Q134" s="30"/>
      <c r="R134" s="414"/>
      <c r="S134" s="30"/>
    </row>
    <row r="135" spans="1:19" s="140" customFormat="1" ht="13.5" customHeight="1">
      <c r="A135" s="27">
        <f t="shared" si="10"/>
        <v>129</v>
      </c>
      <c r="B135" s="537" t="str">
        <f t="shared" ref="B135:B167" si="12">IF(E135=E134,"T","")</f>
        <v>T</v>
      </c>
      <c r="C135" s="234" t="s">
        <v>397</v>
      </c>
      <c r="D135" s="243" t="s">
        <v>236</v>
      </c>
      <c r="E135" s="6">
        <f t="shared" si="11"/>
        <v>4</v>
      </c>
      <c r="F135" s="422"/>
      <c r="G135" s="7" t="str">
        <f>IFERROR(VLOOKUP(F135,得点テーブル!$B$6:$C$133,2,0),"")</f>
        <v/>
      </c>
      <c r="H135" s="172"/>
      <c r="I135" s="29"/>
      <c r="J135" s="429"/>
      <c r="K135" s="7" t="str">
        <f>IFERROR(VLOOKUP(J135,得点テーブル!$B$6:$D$133,3,0),"")</f>
        <v/>
      </c>
      <c r="L135" s="200" t="s">
        <v>305</v>
      </c>
      <c r="M135" s="30">
        <v>4</v>
      </c>
      <c r="N135" s="139"/>
      <c r="O135" s="192"/>
      <c r="P135" s="139"/>
      <c r="Q135" s="30"/>
      <c r="R135" s="409"/>
      <c r="S135" s="30"/>
    </row>
    <row r="136" spans="1:19" s="140" customFormat="1" ht="13.5" customHeight="1">
      <c r="A136" s="27">
        <f t="shared" si="10"/>
        <v>129</v>
      </c>
      <c r="B136" s="537" t="str">
        <f t="shared" si="12"/>
        <v>T</v>
      </c>
      <c r="C136" s="234" t="s">
        <v>391</v>
      </c>
      <c r="D136" s="243" t="s">
        <v>271</v>
      </c>
      <c r="E136" s="6">
        <f t="shared" si="11"/>
        <v>4</v>
      </c>
      <c r="F136" s="422"/>
      <c r="G136" s="7" t="str">
        <f>IFERROR(VLOOKUP(F136,得点テーブル!$B$6:$C$133,2,0),"")</f>
        <v/>
      </c>
      <c r="H136" s="172"/>
      <c r="I136" s="29"/>
      <c r="J136" s="429"/>
      <c r="K136" s="7" t="str">
        <f>IFERROR(VLOOKUP(J136,得点テーブル!$B$6:$D$133,3,0),"")</f>
        <v/>
      </c>
      <c r="L136" s="200" t="s">
        <v>305</v>
      </c>
      <c r="M136" s="30">
        <v>4</v>
      </c>
      <c r="N136" s="139"/>
      <c r="O136" s="192"/>
      <c r="P136" s="139"/>
      <c r="Q136" s="30"/>
      <c r="R136" s="409"/>
      <c r="S136" s="30"/>
    </row>
    <row r="137" spans="1:19" s="140" customFormat="1" ht="13.5" customHeight="1">
      <c r="A137" s="27">
        <f t="shared" si="10"/>
        <v>129</v>
      </c>
      <c r="B137" s="537" t="str">
        <f t="shared" si="12"/>
        <v>T</v>
      </c>
      <c r="C137" s="234" t="s">
        <v>394</v>
      </c>
      <c r="D137" s="243" t="s">
        <v>18</v>
      </c>
      <c r="E137" s="6">
        <f t="shared" si="11"/>
        <v>4</v>
      </c>
      <c r="F137" s="420"/>
      <c r="G137" s="7" t="str">
        <f>IFERROR(VLOOKUP(F137,得点テーブル!$B$6:$C$133,2,0),"")</f>
        <v/>
      </c>
      <c r="H137" s="374"/>
      <c r="I137" s="29"/>
      <c r="J137" s="429"/>
      <c r="K137" s="7" t="str">
        <f>IFERROR(VLOOKUP(J137,得点テーブル!$B$6:$D$133,3,0),"")</f>
        <v/>
      </c>
      <c r="L137" s="200" t="s">
        <v>305</v>
      </c>
      <c r="M137" s="30">
        <v>4</v>
      </c>
      <c r="N137" s="139"/>
      <c r="O137" s="192"/>
      <c r="P137" s="139"/>
      <c r="Q137" s="30"/>
      <c r="R137" s="409"/>
      <c r="S137" s="30"/>
    </row>
    <row r="138" spans="1:19" s="140" customFormat="1" ht="13.5" customHeight="1">
      <c r="A138" s="27">
        <f t="shared" si="10"/>
        <v>129</v>
      </c>
      <c r="B138" s="537" t="str">
        <f t="shared" si="12"/>
        <v>T</v>
      </c>
      <c r="C138" s="234" t="s">
        <v>395</v>
      </c>
      <c r="D138" s="243" t="s">
        <v>185</v>
      </c>
      <c r="E138" s="6">
        <f t="shared" si="11"/>
        <v>4</v>
      </c>
      <c r="F138" s="422"/>
      <c r="G138" s="7" t="str">
        <f>IFERROR(VLOOKUP(F138,得点テーブル!$B$6:$C$133,2,0),"")</f>
        <v/>
      </c>
      <c r="H138" s="172"/>
      <c r="I138" s="29"/>
      <c r="J138" s="429"/>
      <c r="K138" s="7" t="str">
        <f>IFERROR(VLOOKUP(J138,得点テーブル!$B$6:$D$133,3,0),"")</f>
        <v/>
      </c>
      <c r="L138" s="200" t="s">
        <v>305</v>
      </c>
      <c r="M138" s="30">
        <v>4</v>
      </c>
      <c r="N138" s="139"/>
      <c r="O138" s="192"/>
      <c r="P138" s="139"/>
      <c r="Q138" s="30"/>
      <c r="R138" s="409"/>
      <c r="S138" s="30"/>
    </row>
    <row r="139" spans="1:19" s="140" customFormat="1" ht="13.5" customHeight="1">
      <c r="A139" s="27">
        <f t="shared" si="10"/>
        <v>129</v>
      </c>
      <c r="B139" s="537" t="str">
        <f t="shared" si="12"/>
        <v>T</v>
      </c>
      <c r="C139" s="234" t="s">
        <v>396</v>
      </c>
      <c r="D139" s="243" t="s">
        <v>200</v>
      </c>
      <c r="E139" s="6">
        <f t="shared" si="11"/>
        <v>4</v>
      </c>
      <c r="F139" s="422"/>
      <c r="G139" s="7" t="str">
        <f>IFERROR(VLOOKUP(F139,得点テーブル!$B$6:$C$133,2,0),"")</f>
        <v/>
      </c>
      <c r="H139" s="172"/>
      <c r="I139" s="29"/>
      <c r="J139" s="429"/>
      <c r="K139" s="7" t="str">
        <f>IFERROR(VLOOKUP(J139,得点テーブル!$B$6:$D$133,3,0),"")</f>
        <v/>
      </c>
      <c r="L139" s="200" t="s">
        <v>305</v>
      </c>
      <c r="M139" s="30">
        <v>4</v>
      </c>
      <c r="N139" s="139"/>
      <c r="O139" s="192"/>
      <c r="P139" s="139"/>
      <c r="Q139" s="30"/>
      <c r="R139" s="409"/>
      <c r="S139" s="30"/>
    </row>
    <row r="140" spans="1:19" s="140" customFormat="1" ht="13.5" customHeight="1">
      <c r="A140" s="27">
        <f t="shared" si="10"/>
        <v>129</v>
      </c>
      <c r="B140" s="537" t="str">
        <f t="shared" si="12"/>
        <v>T</v>
      </c>
      <c r="C140" s="234" t="s">
        <v>398</v>
      </c>
      <c r="D140" s="243" t="s">
        <v>179</v>
      </c>
      <c r="E140" s="6">
        <f t="shared" si="11"/>
        <v>4</v>
      </c>
      <c r="F140" s="422"/>
      <c r="G140" s="7" t="str">
        <f>IFERROR(VLOOKUP(F140,得点テーブル!$B$6:$C$133,2,0),"")</f>
        <v/>
      </c>
      <c r="H140" s="172"/>
      <c r="I140" s="29"/>
      <c r="J140" s="429"/>
      <c r="K140" s="7" t="str">
        <f>IFERROR(VLOOKUP(J140,得点テーブル!$B$6:$D$133,3,0),"")</f>
        <v/>
      </c>
      <c r="L140" s="200" t="s">
        <v>305</v>
      </c>
      <c r="M140" s="30">
        <v>4</v>
      </c>
      <c r="N140" s="139"/>
      <c r="O140" s="192"/>
      <c r="P140" s="139"/>
      <c r="Q140" s="30"/>
      <c r="R140" s="409"/>
      <c r="S140" s="30"/>
    </row>
    <row r="141" spans="1:19" s="140" customFormat="1" ht="13.5" customHeight="1">
      <c r="A141" s="27">
        <f t="shared" si="10"/>
        <v>129</v>
      </c>
      <c r="B141" s="537" t="str">
        <f t="shared" si="12"/>
        <v>T</v>
      </c>
      <c r="C141" s="234" t="s">
        <v>400</v>
      </c>
      <c r="D141" s="243" t="s">
        <v>232</v>
      </c>
      <c r="E141" s="6">
        <f t="shared" si="11"/>
        <v>4</v>
      </c>
      <c r="F141" s="420"/>
      <c r="G141" s="7" t="str">
        <f>IFERROR(VLOOKUP(F141,得点テーブル!$B$6:$C$133,2,0),"")</f>
        <v/>
      </c>
      <c r="H141" s="374"/>
      <c r="I141" s="29"/>
      <c r="J141" s="429"/>
      <c r="K141" s="7" t="str">
        <f>IFERROR(VLOOKUP(J141,得点テーブル!$B$6:$D$133,3,0),"")</f>
        <v/>
      </c>
      <c r="L141" s="200" t="s">
        <v>305</v>
      </c>
      <c r="M141" s="30">
        <v>4</v>
      </c>
      <c r="N141" s="139"/>
      <c r="O141" s="192"/>
      <c r="P141" s="139"/>
      <c r="Q141" s="30"/>
      <c r="R141" s="409"/>
      <c r="S141" s="30"/>
    </row>
    <row r="142" spans="1:19" s="140" customFormat="1" ht="13.5" customHeight="1">
      <c r="A142" s="27">
        <f t="shared" si="10"/>
        <v>129</v>
      </c>
      <c r="B142" s="537" t="str">
        <f t="shared" si="12"/>
        <v>T</v>
      </c>
      <c r="C142" s="234" t="s">
        <v>401</v>
      </c>
      <c r="D142" s="243" t="s">
        <v>235</v>
      </c>
      <c r="E142" s="6">
        <f t="shared" si="11"/>
        <v>4</v>
      </c>
      <c r="F142" s="420"/>
      <c r="G142" s="7" t="str">
        <f>IFERROR(VLOOKUP(F142,得点テーブル!$B$6:$C$133,2,0),"")</f>
        <v/>
      </c>
      <c r="H142" s="374"/>
      <c r="I142" s="29"/>
      <c r="J142" s="429"/>
      <c r="K142" s="7" t="str">
        <f>IFERROR(VLOOKUP(J142,得点テーブル!$B$6:$D$133,3,0),"")</f>
        <v/>
      </c>
      <c r="L142" s="200" t="s">
        <v>305</v>
      </c>
      <c r="M142" s="30">
        <v>4</v>
      </c>
      <c r="N142" s="139"/>
      <c r="O142" s="192"/>
      <c r="P142" s="139"/>
      <c r="Q142" s="30"/>
      <c r="R142" s="409"/>
      <c r="S142" s="30"/>
    </row>
    <row r="143" spans="1:19" s="140" customFormat="1" ht="13.5" customHeight="1">
      <c r="A143" s="27">
        <f t="shared" si="10"/>
        <v>129</v>
      </c>
      <c r="B143" s="537" t="str">
        <f t="shared" si="12"/>
        <v>T</v>
      </c>
      <c r="C143" s="234" t="s">
        <v>403</v>
      </c>
      <c r="D143" s="243" t="s">
        <v>203</v>
      </c>
      <c r="E143" s="6">
        <f t="shared" si="11"/>
        <v>4</v>
      </c>
      <c r="F143" s="420"/>
      <c r="G143" s="7" t="str">
        <f>IFERROR(VLOOKUP(F143,得点テーブル!$B$6:$C$133,2,0),"")</f>
        <v/>
      </c>
      <c r="H143" s="374"/>
      <c r="I143" s="29"/>
      <c r="J143" s="429"/>
      <c r="K143" s="7" t="str">
        <f>IFERROR(VLOOKUP(J143,得点テーブル!$B$6:$D$133,3,0),"")</f>
        <v/>
      </c>
      <c r="L143" s="200" t="s">
        <v>305</v>
      </c>
      <c r="M143" s="30">
        <v>4</v>
      </c>
      <c r="N143" s="139"/>
      <c r="O143" s="192"/>
      <c r="P143" s="139"/>
      <c r="Q143" s="30"/>
      <c r="R143" s="409"/>
      <c r="S143" s="30"/>
    </row>
    <row r="144" spans="1:19" s="140" customFormat="1" ht="13.5" customHeight="1">
      <c r="A144" s="27">
        <f t="shared" si="10"/>
        <v>129</v>
      </c>
      <c r="B144" s="537" t="str">
        <f t="shared" si="12"/>
        <v>T</v>
      </c>
      <c r="C144" s="234" t="s">
        <v>404</v>
      </c>
      <c r="D144" s="243" t="s">
        <v>223</v>
      </c>
      <c r="E144" s="6">
        <f t="shared" si="11"/>
        <v>4</v>
      </c>
      <c r="F144" s="420"/>
      <c r="G144" s="7" t="str">
        <f>IFERROR(VLOOKUP(F144,得点テーブル!$B$6:$C$133,2,0),"")</f>
        <v/>
      </c>
      <c r="H144" s="172"/>
      <c r="I144" s="29"/>
      <c r="J144" s="429"/>
      <c r="K144" s="7" t="str">
        <f>IFERROR(VLOOKUP(J144,得点テーブル!$B$6:$D$133,3,0),"")</f>
        <v/>
      </c>
      <c r="L144" s="200" t="s">
        <v>305</v>
      </c>
      <c r="M144" s="30">
        <v>4</v>
      </c>
      <c r="N144" s="139"/>
      <c r="O144" s="192"/>
      <c r="P144" s="292"/>
      <c r="Q144" s="30"/>
      <c r="R144" s="409"/>
      <c r="S144" s="30"/>
    </row>
    <row r="145" spans="1:19" s="140" customFormat="1" ht="13.5" customHeight="1">
      <c r="A145" s="27">
        <f t="shared" si="10"/>
        <v>140</v>
      </c>
      <c r="B145" s="537" t="str">
        <f t="shared" si="12"/>
        <v/>
      </c>
      <c r="C145" s="234" t="s">
        <v>382</v>
      </c>
      <c r="D145" s="243" t="s">
        <v>4</v>
      </c>
      <c r="E145" s="6">
        <f t="shared" si="11"/>
        <v>2</v>
      </c>
      <c r="F145" s="422">
        <v>64</v>
      </c>
      <c r="G145" s="7">
        <f>IFERROR(VLOOKUP(F145,得点テーブル!$B$6:$C$133,2,0),"")</f>
        <v>2</v>
      </c>
      <c r="H145" s="172"/>
      <c r="I145" s="29"/>
      <c r="J145" s="429"/>
      <c r="K145" s="7" t="str">
        <f>IFERROR(VLOOKUP(J145,得点テーブル!$B$6:$D$133,3,0),"")</f>
        <v/>
      </c>
      <c r="L145" s="200"/>
      <c r="M145" s="30"/>
      <c r="N145" s="139"/>
      <c r="O145" s="192"/>
      <c r="P145" s="139"/>
      <c r="Q145" s="30"/>
      <c r="R145" s="409"/>
      <c r="S145" s="30"/>
    </row>
    <row r="146" spans="1:19" s="140" customFormat="1" ht="13.5" customHeight="1">
      <c r="A146" s="27">
        <f t="shared" si="10"/>
        <v>140</v>
      </c>
      <c r="B146" s="537" t="str">
        <f t="shared" si="12"/>
        <v>T</v>
      </c>
      <c r="C146" s="234" t="s">
        <v>408</v>
      </c>
      <c r="D146" s="243" t="s">
        <v>774</v>
      </c>
      <c r="E146" s="6">
        <f t="shared" si="11"/>
        <v>2</v>
      </c>
      <c r="F146" s="422">
        <v>64</v>
      </c>
      <c r="G146" s="7">
        <f>IFERROR(VLOOKUP(F146,得点テーブル!$B$6:$C$133,2,0),"")</f>
        <v>2</v>
      </c>
      <c r="H146" s="172"/>
      <c r="I146" s="29"/>
      <c r="J146" s="429"/>
      <c r="K146" s="7" t="str">
        <f>IFERROR(VLOOKUP(J146,得点テーブル!$B$6:$D$133,3,0),"")</f>
        <v/>
      </c>
      <c r="L146" s="200"/>
      <c r="M146" s="30"/>
      <c r="N146" s="139"/>
      <c r="O146" s="192"/>
      <c r="P146" s="139"/>
      <c r="Q146" s="30"/>
      <c r="R146" s="409"/>
      <c r="S146" s="30"/>
    </row>
    <row r="147" spans="1:19" s="140" customFormat="1" ht="13.5" customHeight="1">
      <c r="A147" s="27">
        <f t="shared" si="10"/>
        <v>140</v>
      </c>
      <c r="B147" s="537" t="str">
        <f t="shared" si="12"/>
        <v>T</v>
      </c>
      <c r="C147" s="234" t="s">
        <v>406</v>
      </c>
      <c r="D147" s="243" t="s">
        <v>187</v>
      </c>
      <c r="E147" s="6">
        <f t="shared" si="11"/>
        <v>2</v>
      </c>
      <c r="F147" s="422">
        <v>64</v>
      </c>
      <c r="G147" s="7">
        <f>IFERROR(VLOOKUP(F147,得点テーブル!$B$6:$C$133,2,0),"")</f>
        <v>2</v>
      </c>
      <c r="H147" s="172"/>
      <c r="I147" s="29"/>
      <c r="J147" s="429"/>
      <c r="K147" s="7" t="str">
        <f>IFERROR(VLOOKUP(J147,得点テーブル!$B$6:$D$133,3,0),"")</f>
        <v/>
      </c>
      <c r="L147" s="200"/>
      <c r="M147" s="30"/>
      <c r="N147" s="139"/>
      <c r="O147" s="192"/>
      <c r="P147" s="139"/>
      <c r="Q147" s="30"/>
      <c r="R147" s="409"/>
      <c r="S147" s="30"/>
    </row>
    <row r="148" spans="1:19" s="140" customFormat="1" ht="13.5" customHeight="1">
      <c r="A148" s="27">
        <f t="shared" si="10"/>
        <v>140</v>
      </c>
      <c r="B148" s="537" t="str">
        <f t="shared" si="12"/>
        <v>T</v>
      </c>
      <c r="C148" s="234" t="s">
        <v>407</v>
      </c>
      <c r="D148" s="243" t="s">
        <v>243</v>
      </c>
      <c r="E148" s="6">
        <f t="shared" si="11"/>
        <v>2</v>
      </c>
      <c r="F148" s="420">
        <v>64</v>
      </c>
      <c r="G148" s="7">
        <f>IFERROR(VLOOKUP(F148,得点テーブル!$B$6:$C$133,2,0),"")</f>
        <v>2</v>
      </c>
      <c r="H148" s="172"/>
      <c r="I148" s="29"/>
      <c r="J148" s="429"/>
      <c r="K148" s="7" t="str">
        <f>IFERROR(VLOOKUP(J148,得点テーブル!$B$6:$D$133,3,0),"")</f>
        <v/>
      </c>
      <c r="L148" s="200"/>
      <c r="M148" s="30"/>
      <c r="N148" s="139"/>
      <c r="O148" s="192"/>
      <c r="P148" s="292"/>
      <c r="Q148" s="30"/>
      <c r="R148" s="409"/>
      <c r="S148" s="30"/>
    </row>
    <row r="149" spans="1:19" s="140" customFormat="1" ht="13.5" customHeight="1">
      <c r="A149" s="27">
        <f t="shared" si="10"/>
        <v>140</v>
      </c>
      <c r="B149" s="537" t="str">
        <f t="shared" si="12"/>
        <v>T</v>
      </c>
      <c r="C149" s="322" t="s">
        <v>409</v>
      </c>
      <c r="D149" s="321" t="s">
        <v>773</v>
      </c>
      <c r="E149" s="6">
        <f t="shared" si="11"/>
        <v>2</v>
      </c>
      <c r="F149" s="420">
        <v>64</v>
      </c>
      <c r="G149" s="7">
        <f>IFERROR(VLOOKUP(F149,得点テーブル!$B$6:$C$133,2,0),"")</f>
        <v>2</v>
      </c>
      <c r="H149" s="172"/>
      <c r="I149" s="29"/>
      <c r="J149" s="429"/>
      <c r="K149" s="7" t="str">
        <f>IFERROR(VLOOKUP(J149,得点テーブル!$B$6:$D$133,3,0),"")</f>
        <v/>
      </c>
      <c r="L149" s="200"/>
      <c r="M149" s="30"/>
      <c r="N149" s="139"/>
      <c r="O149" s="192"/>
      <c r="P149" s="139"/>
      <c r="Q149" s="30"/>
      <c r="R149" s="409"/>
      <c r="S149" s="30"/>
    </row>
    <row r="150" spans="1:19" s="140" customFormat="1" ht="13.5" customHeight="1">
      <c r="A150" s="27">
        <f t="shared" si="10"/>
        <v>140</v>
      </c>
      <c r="B150" s="537" t="str">
        <f t="shared" si="12"/>
        <v>T</v>
      </c>
      <c r="C150" s="234" t="s">
        <v>418</v>
      </c>
      <c r="D150" s="243" t="s">
        <v>772</v>
      </c>
      <c r="E150" s="6">
        <f t="shared" si="11"/>
        <v>2</v>
      </c>
      <c r="F150" s="422">
        <v>64</v>
      </c>
      <c r="G150" s="7">
        <f>IFERROR(VLOOKUP(F150,得点テーブル!$B$6:$C$133,2,0),"")</f>
        <v>2</v>
      </c>
      <c r="H150" s="172"/>
      <c r="I150" s="29"/>
      <c r="J150" s="429"/>
      <c r="K150" s="7" t="str">
        <f>IFERROR(VLOOKUP(J150,得点テーブル!$B$6:$D$133,3,0),"")</f>
        <v/>
      </c>
      <c r="L150" s="200"/>
      <c r="M150" s="30"/>
      <c r="N150" s="139"/>
      <c r="O150" s="192"/>
      <c r="P150" s="292"/>
      <c r="Q150" s="30"/>
      <c r="R150" s="409"/>
      <c r="S150" s="30"/>
    </row>
    <row r="151" spans="1:19" s="140" customFormat="1" ht="13.5" customHeight="1">
      <c r="A151" s="27">
        <f t="shared" si="10"/>
        <v>140</v>
      </c>
      <c r="B151" s="537" t="str">
        <f t="shared" si="12"/>
        <v>T</v>
      </c>
      <c r="C151" s="234" t="s">
        <v>775</v>
      </c>
      <c r="D151" s="243" t="s">
        <v>776</v>
      </c>
      <c r="E151" s="6">
        <f t="shared" si="11"/>
        <v>2</v>
      </c>
      <c r="F151" s="420">
        <v>64</v>
      </c>
      <c r="G151" s="7">
        <f>IFERROR(VLOOKUP(F151,得点テーブル!$B$6:$C$133,2,0),"")</f>
        <v>2</v>
      </c>
      <c r="H151" s="172"/>
      <c r="I151" s="29"/>
      <c r="J151" s="429"/>
      <c r="K151" s="7" t="str">
        <f>IFERROR(VLOOKUP(J151,得点テーブル!$B$6:$D$133,3,0),"")</f>
        <v/>
      </c>
      <c r="L151" s="200"/>
      <c r="M151" s="30"/>
      <c r="N151" s="139"/>
      <c r="O151" s="192"/>
      <c r="P151" s="139"/>
      <c r="Q151" s="30"/>
      <c r="R151" s="409"/>
      <c r="S151" s="30"/>
    </row>
    <row r="152" spans="1:19" s="140" customFormat="1" ht="13.5" customHeight="1">
      <c r="A152" s="27">
        <f t="shared" si="10"/>
        <v>140</v>
      </c>
      <c r="B152" s="537" t="str">
        <f t="shared" si="12"/>
        <v>T</v>
      </c>
      <c r="C152" s="234" t="s">
        <v>777</v>
      </c>
      <c r="D152" s="243" t="s">
        <v>776</v>
      </c>
      <c r="E152" s="6">
        <f t="shared" si="11"/>
        <v>2</v>
      </c>
      <c r="F152" s="420">
        <v>64</v>
      </c>
      <c r="G152" s="7">
        <f>IFERROR(VLOOKUP(F152,得点テーブル!$B$6:$C$133,2,0),"")</f>
        <v>2</v>
      </c>
      <c r="H152" s="172"/>
      <c r="I152" s="29"/>
      <c r="J152" s="429"/>
      <c r="K152" s="7" t="str">
        <f>IFERROR(VLOOKUP(J152,得点テーブル!$B$6:$D$133,3,0),"")</f>
        <v/>
      </c>
      <c r="L152" s="200"/>
      <c r="M152" s="30"/>
      <c r="N152" s="139"/>
      <c r="O152" s="192"/>
      <c r="P152" s="139"/>
      <c r="Q152" s="30"/>
      <c r="R152" s="409"/>
      <c r="S152" s="30"/>
    </row>
    <row r="153" spans="1:19" s="140" customFormat="1" ht="13.5" customHeight="1">
      <c r="A153" s="27">
        <f t="shared" si="10"/>
        <v>140</v>
      </c>
      <c r="B153" s="537" t="str">
        <f t="shared" si="12"/>
        <v>T</v>
      </c>
      <c r="C153" s="234" t="s">
        <v>778</v>
      </c>
      <c r="D153" s="243" t="s">
        <v>779</v>
      </c>
      <c r="E153" s="6">
        <f t="shared" si="11"/>
        <v>2</v>
      </c>
      <c r="F153" s="420">
        <v>64</v>
      </c>
      <c r="G153" s="7">
        <f>IFERROR(VLOOKUP(F153,得点テーブル!$B$6:$C$133,2,0),"")</f>
        <v>2</v>
      </c>
      <c r="H153" s="172"/>
      <c r="I153" s="29"/>
      <c r="J153" s="429"/>
      <c r="K153" s="7" t="str">
        <f>IFERROR(VLOOKUP(J153,得点テーブル!$B$6:$D$133,3,0),"")</f>
        <v/>
      </c>
      <c r="L153" s="200"/>
      <c r="M153" s="30"/>
      <c r="N153" s="139"/>
      <c r="O153" s="192"/>
      <c r="P153" s="139"/>
      <c r="Q153" s="30"/>
      <c r="R153" s="409"/>
      <c r="S153" s="30"/>
    </row>
    <row r="154" spans="1:19" s="140" customFormat="1" ht="13.5" customHeight="1">
      <c r="A154" s="27">
        <f t="shared" si="10"/>
        <v>140</v>
      </c>
      <c r="B154" s="537" t="str">
        <f t="shared" si="12"/>
        <v>T</v>
      </c>
      <c r="C154" s="234" t="s">
        <v>780</v>
      </c>
      <c r="D154" s="243" t="s">
        <v>781</v>
      </c>
      <c r="E154" s="6">
        <f t="shared" si="11"/>
        <v>2</v>
      </c>
      <c r="F154" s="420">
        <v>64</v>
      </c>
      <c r="G154" s="7">
        <f>IFERROR(VLOOKUP(F154,得点テーブル!$B$6:$C$133,2,0),"")</f>
        <v>2</v>
      </c>
      <c r="H154" s="172"/>
      <c r="I154" s="29"/>
      <c r="J154" s="429"/>
      <c r="K154" s="7" t="str">
        <f>IFERROR(VLOOKUP(J154,得点テーブル!$B$6:$D$133,3,0),"")</f>
        <v/>
      </c>
      <c r="L154" s="200"/>
      <c r="M154" s="30"/>
      <c r="N154" s="139"/>
      <c r="O154" s="192"/>
      <c r="P154" s="139"/>
      <c r="Q154" s="30"/>
      <c r="R154" s="409"/>
      <c r="S154" s="30"/>
    </row>
    <row r="155" spans="1:19" s="140" customFormat="1" ht="13.5" customHeight="1">
      <c r="A155" s="27">
        <f t="shared" si="10"/>
        <v>140</v>
      </c>
      <c r="B155" s="537" t="str">
        <f t="shared" si="12"/>
        <v>T</v>
      </c>
      <c r="C155" s="234" t="s">
        <v>782</v>
      </c>
      <c r="D155" s="243" t="s">
        <v>196</v>
      </c>
      <c r="E155" s="6">
        <f t="shared" si="11"/>
        <v>2</v>
      </c>
      <c r="F155" s="420">
        <v>64</v>
      </c>
      <c r="G155" s="7">
        <f>IFERROR(VLOOKUP(F155,得点テーブル!$B$6:$C$133,2,0),"")</f>
        <v>2</v>
      </c>
      <c r="H155" s="172"/>
      <c r="I155" s="29"/>
      <c r="J155" s="429"/>
      <c r="K155" s="7" t="str">
        <f>IFERROR(VLOOKUP(J155,得点テーブル!$B$6:$D$133,3,0),"")</f>
        <v/>
      </c>
      <c r="L155" s="200"/>
      <c r="M155" s="30"/>
      <c r="N155" s="139"/>
      <c r="O155" s="192"/>
      <c r="P155" s="139"/>
      <c r="Q155" s="30"/>
      <c r="R155" s="409"/>
      <c r="S155" s="30"/>
    </row>
    <row r="156" spans="1:19" s="140" customFormat="1" ht="13.5" customHeight="1">
      <c r="A156" s="27">
        <f t="shared" si="10"/>
        <v>140</v>
      </c>
      <c r="B156" s="537" t="str">
        <f t="shared" si="12"/>
        <v>T</v>
      </c>
      <c r="C156" s="234" t="s">
        <v>783</v>
      </c>
      <c r="D156" s="243" t="s">
        <v>196</v>
      </c>
      <c r="E156" s="6">
        <f t="shared" si="11"/>
        <v>2</v>
      </c>
      <c r="F156" s="420">
        <v>64</v>
      </c>
      <c r="G156" s="7">
        <f>IFERROR(VLOOKUP(F156,得点テーブル!$B$6:$C$133,2,0),"")</f>
        <v>2</v>
      </c>
      <c r="H156" s="172"/>
      <c r="I156" s="29"/>
      <c r="J156" s="429"/>
      <c r="K156" s="7" t="str">
        <f>IFERROR(VLOOKUP(J156,得点テーブル!$B$6:$D$133,3,0),"")</f>
        <v/>
      </c>
      <c r="L156" s="200"/>
      <c r="M156" s="30"/>
      <c r="N156" s="139"/>
      <c r="O156" s="192"/>
      <c r="P156" s="139"/>
      <c r="Q156" s="30"/>
      <c r="R156" s="409"/>
      <c r="S156" s="30"/>
    </row>
    <row r="157" spans="1:19" s="140" customFormat="1" ht="13.5" customHeight="1">
      <c r="A157" s="27">
        <f t="shared" si="10"/>
        <v>140</v>
      </c>
      <c r="B157" s="537" t="str">
        <f t="shared" si="12"/>
        <v>T</v>
      </c>
      <c r="C157" s="234" t="s">
        <v>784</v>
      </c>
      <c r="D157" s="243" t="s">
        <v>223</v>
      </c>
      <c r="E157" s="6">
        <f t="shared" si="11"/>
        <v>2</v>
      </c>
      <c r="F157" s="420">
        <v>64</v>
      </c>
      <c r="G157" s="7">
        <f>IFERROR(VLOOKUP(F157,得点テーブル!$B$6:$C$133,2,0),"")</f>
        <v>2</v>
      </c>
      <c r="H157" s="172"/>
      <c r="I157" s="29"/>
      <c r="J157" s="429"/>
      <c r="K157" s="7" t="str">
        <f>IFERROR(VLOOKUP(J157,得点テーブル!$B$6:$D$133,3,0),"")</f>
        <v/>
      </c>
      <c r="L157" s="200"/>
      <c r="M157" s="30"/>
      <c r="N157" s="139"/>
      <c r="O157" s="192"/>
      <c r="P157" s="139"/>
      <c r="Q157" s="30"/>
      <c r="R157" s="409"/>
      <c r="S157" s="30"/>
    </row>
    <row r="158" spans="1:19" s="140" customFormat="1" ht="13.5" customHeight="1">
      <c r="A158" s="27">
        <f t="shared" si="10"/>
        <v>140</v>
      </c>
      <c r="B158" s="537" t="str">
        <f t="shared" si="12"/>
        <v>T</v>
      </c>
      <c r="C158" s="234" t="s">
        <v>785</v>
      </c>
      <c r="D158" s="243" t="s">
        <v>223</v>
      </c>
      <c r="E158" s="6">
        <f t="shared" si="11"/>
        <v>2</v>
      </c>
      <c r="F158" s="420">
        <v>64</v>
      </c>
      <c r="G158" s="7">
        <f>IFERROR(VLOOKUP(F158,得点テーブル!$B$6:$C$133,2,0),"")</f>
        <v>2</v>
      </c>
      <c r="H158" s="172"/>
      <c r="I158" s="29"/>
      <c r="J158" s="429"/>
      <c r="K158" s="7" t="str">
        <f>IFERROR(VLOOKUP(J158,得点テーブル!$B$6:$D$133,3,0),"")</f>
        <v/>
      </c>
      <c r="L158" s="200"/>
      <c r="M158" s="30"/>
      <c r="N158" s="139"/>
      <c r="O158" s="192"/>
      <c r="P158" s="139"/>
      <c r="Q158" s="30"/>
      <c r="R158" s="409"/>
      <c r="S158" s="30"/>
    </row>
    <row r="159" spans="1:19" s="140" customFormat="1" ht="13.5" customHeight="1">
      <c r="A159" s="27">
        <f t="shared" si="10"/>
        <v>140</v>
      </c>
      <c r="B159" s="537" t="str">
        <f t="shared" si="12"/>
        <v>T</v>
      </c>
      <c r="C159" s="234" t="s">
        <v>786</v>
      </c>
      <c r="D159" s="243" t="s">
        <v>776</v>
      </c>
      <c r="E159" s="6">
        <f t="shared" si="11"/>
        <v>2</v>
      </c>
      <c r="F159" s="420">
        <v>64</v>
      </c>
      <c r="G159" s="7">
        <f>IFERROR(VLOOKUP(F159,得点テーブル!$B$6:$C$133,2,0),"")</f>
        <v>2</v>
      </c>
      <c r="H159" s="172"/>
      <c r="I159" s="29"/>
      <c r="J159" s="429"/>
      <c r="K159" s="7" t="str">
        <f>IFERROR(VLOOKUP(J159,得点テーブル!$B$6:$D$133,3,0),"")</f>
        <v/>
      </c>
      <c r="L159" s="200"/>
      <c r="M159" s="30"/>
      <c r="N159" s="139"/>
      <c r="O159" s="192"/>
      <c r="P159" s="139"/>
      <c r="Q159" s="30"/>
      <c r="R159" s="409"/>
      <c r="S159" s="30"/>
    </row>
    <row r="160" spans="1:19" s="140" customFormat="1" ht="13.5" customHeight="1">
      <c r="A160" s="27">
        <f t="shared" si="10"/>
        <v>140</v>
      </c>
      <c r="B160" s="537" t="str">
        <f t="shared" si="12"/>
        <v>T</v>
      </c>
      <c r="C160" s="234" t="s">
        <v>787</v>
      </c>
      <c r="D160" s="243" t="s">
        <v>788</v>
      </c>
      <c r="E160" s="6">
        <f t="shared" si="11"/>
        <v>2</v>
      </c>
      <c r="F160" s="420">
        <v>64</v>
      </c>
      <c r="G160" s="7">
        <f>IFERROR(VLOOKUP(F160,得点テーブル!$B$6:$C$133,2,0),"")</f>
        <v>2</v>
      </c>
      <c r="H160" s="172"/>
      <c r="I160" s="29"/>
      <c r="J160" s="429"/>
      <c r="K160" s="7" t="str">
        <f>IFERROR(VLOOKUP(J160,得点テーブル!$B$6:$D$133,3,0),"")</f>
        <v/>
      </c>
      <c r="L160" s="200"/>
      <c r="M160" s="30"/>
      <c r="N160" s="139"/>
      <c r="O160" s="192"/>
      <c r="P160" s="139"/>
      <c r="Q160" s="30"/>
      <c r="R160" s="409"/>
      <c r="S160" s="30"/>
    </row>
    <row r="161" spans="1:19" s="140" customFormat="1" ht="13.5" customHeight="1">
      <c r="A161" s="27">
        <f t="shared" si="10"/>
        <v>140</v>
      </c>
      <c r="B161" s="537" t="str">
        <f t="shared" si="12"/>
        <v>T</v>
      </c>
      <c r="C161" s="234" t="s">
        <v>789</v>
      </c>
      <c r="D161" s="243" t="s">
        <v>790</v>
      </c>
      <c r="E161" s="6">
        <f t="shared" si="11"/>
        <v>2</v>
      </c>
      <c r="F161" s="420">
        <v>64</v>
      </c>
      <c r="G161" s="7">
        <f>IFERROR(VLOOKUP(F161,得点テーブル!$B$6:$C$133,2,0),"")</f>
        <v>2</v>
      </c>
      <c r="H161" s="172"/>
      <c r="I161" s="29"/>
      <c r="J161" s="429"/>
      <c r="K161" s="7" t="str">
        <f>IFERROR(VLOOKUP(J161,得点テーブル!$B$6:$D$133,3,0),"")</f>
        <v/>
      </c>
      <c r="L161" s="200"/>
      <c r="M161" s="30"/>
      <c r="N161" s="139"/>
      <c r="O161" s="192"/>
      <c r="P161" s="139"/>
      <c r="Q161" s="30"/>
      <c r="R161" s="409"/>
      <c r="S161" s="30"/>
    </row>
    <row r="162" spans="1:19" s="140" customFormat="1" ht="13.5" customHeight="1">
      <c r="A162" s="27">
        <f t="shared" si="10"/>
        <v>140</v>
      </c>
      <c r="B162" s="537" t="str">
        <f t="shared" si="12"/>
        <v>T</v>
      </c>
      <c r="C162" s="234" t="s">
        <v>791</v>
      </c>
      <c r="D162" s="243" t="s">
        <v>790</v>
      </c>
      <c r="E162" s="6">
        <f t="shared" si="11"/>
        <v>2</v>
      </c>
      <c r="F162" s="420">
        <v>64</v>
      </c>
      <c r="G162" s="7">
        <f>IFERROR(VLOOKUP(F162,得点テーブル!$B$6:$C$133,2,0),"")</f>
        <v>2</v>
      </c>
      <c r="H162" s="172"/>
      <c r="I162" s="29"/>
      <c r="J162" s="429"/>
      <c r="K162" s="7" t="str">
        <f>IFERROR(VLOOKUP(J162,得点テーブル!$B$6:$D$133,3,0),"")</f>
        <v/>
      </c>
      <c r="L162" s="200"/>
      <c r="M162" s="30"/>
      <c r="N162" s="139"/>
      <c r="O162" s="192"/>
      <c r="P162" s="139"/>
      <c r="Q162" s="30"/>
      <c r="R162" s="409"/>
      <c r="S162" s="30"/>
    </row>
    <row r="163" spans="1:19" s="140" customFormat="1" ht="13.5" customHeight="1">
      <c r="A163" s="27">
        <f t="shared" si="10"/>
        <v>140</v>
      </c>
      <c r="B163" s="537" t="str">
        <f t="shared" si="12"/>
        <v>T</v>
      </c>
      <c r="C163" s="234" t="s">
        <v>792</v>
      </c>
      <c r="D163" s="243" t="s">
        <v>776</v>
      </c>
      <c r="E163" s="6">
        <f t="shared" si="11"/>
        <v>2</v>
      </c>
      <c r="F163" s="420">
        <v>64</v>
      </c>
      <c r="G163" s="7">
        <f>IFERROR(VLOOKUP(F163,得点テーブル!$B$6:$C$133,2,0),"")</f>
        <v>2</v>
      </c>
      <c r="H163" s="172"/>
      <c r="I163" s="29"/>
      <c r="J163" s="429"/>
      <c r="K163" s="7" t="str">
        <f>IFERROR(VLOOKUP(J163,得点テーブル!$B$6:$D$133,3,0),"")</f>
        <v/>
      </c>
      <c r="L163" s="200"/>
      <c r="M163" s="30"/>
      <c r="N163" s="139"/>
      <c r="O163" s="192"/>
      <c r="P163" s="139"/>
      <c r="Q163" s="30"/>
      <c r="R163" s="409"/>
      <c r="S163" s="30"/>
    </row>
    <row r="164" spans="1:19" s="140" customFormat="1" ht="13.5" customHeight="1">
      <c r="A164" s="27">
        <f t="shared" si="10"/>
        <v>140</v>
      </c>
      <c r="B164" s="537" t="str">
        <f t="shared" si="12"/>
        <v>T</v>
      </c>
      <c r="C164" s="234" t="s">
        <v>793</v>
      </c>
      <c r="D164" s="243" t="s">
        <v>776</v>
      </c>
      <c r="E164" s="6">
        <f t="shared" si="11"/>
        <v>2</v>
      </c>
      <c r="F164" s="420">
        <v>64</v>
      </c>
      <c r="G164" s="7">
        <f>IFERROR(VLOOKUP(F164,得点テーブル!$B$6:$C$133,2,0),"")</f>
        <v>2</v>
      </c>
      <c r="H164" s="172"/>
      <c r="I164" s="29"/>
      <c r="J164" s="429"/>
      <c r="K164" s="7" t="str">
        <f>IFERROR(VLOOKUP(J164,得点テーブル!$B$6:$D$133,3,0),"")</f>
        <v/>
      </c>
      <c r="L164" s="200"/>
      <c r="M164" s="30"/>
      <c r="N164" s="139"/>
      <c r="O164" s="192"/>
      <c r="P164" s="139"/>
      <c r="Q164" s="30"/>
      <c r="R164" s="409"/>
      <c r="S164" s="30"/>
    </row>
    <row r="165" spans="1:19" s="140" customFormat="1" ht="13.5" customHeight="1">
      <c r="A165" s="27">
        <f t="shared" si="10"/>
        <v>140</v>
      </c>
      <c r="B165" s="537" t="str">
        <f t="shared" si="12"/>
        <v>T</v>
      </c>
      <c r="C165" s="234" t="s">
        <v>794</v>
      </c>
      <c r="D165" s="243" t="s">
        <v>776</v>
      </c>
      <c r="E165" s="6">
        <f t="shared" si="11"/>
        <v>2</v>
      </c>
      <c r="F165" s="420">
        <v>64</v>
      </c>
      <c r="G165" s="7">
        <f>IFERROR(VLOOKUP(F165,得点テーブル!$B$6:$C$133,2,0),"")</f>
        <v>2</v>
      </c>
      <c r="H165" s="172"/>
      <c r="I165" s="29"/>
      <c r="J165" s="429"/>
      <c r="K165" s="7" t="str">
        <f>IFERROR(VLOOKUP(J165,得点テーブル!$B$6:$D$133,3,0),"")</f>
        <v/>
      </c>
      <c r="L165" s="200"/>
      <c r="M165" s="30"/>
      <c r="N165" s="139"/>
      <c r="O165" s="192"/>
      <c r="P165" s="139"/>
      <c r="Q165" s="30"/>
      <c r="R165" s="409"/>
      <c r="S165" s="30"/>
    </row>
    <row r="166" spans="1:19" s="140" customFormat="1" ht="13.5" customHeight="1">
      <c r="A166" s="27">
        <f t="shared" si="10"/>
        <v>140</v>
      </c>
      <c r="B166" s="537" t="str">
        <f t="shared" si="12"/>
        <v>T</v>
      </c>
      <c r="C166" s="234" t="s">
        <v>795</v>
      </c>
      <c r="D166" s="243" t="s">
        <v>776</v>
      </c>
      <c r="E166" s="6">
        <f t="shared" si="11"/>
        <v>2</v>
      </c>
      <c r="F166" s="420">
        <v>64</v>
      </c>
      <c r="G166" s="7">
        <f>IFERROR(VLOOKUP(F166,得点テーブル!$B$6:$C$133,2,0),"")</f>
        <v>2</v>
      </c>
      <c r="H166" s="172"/>
      <c r="I166" s="29"/>
      <c r="J166" s="429"/>
      <c r="K166" s="7" t="str">
        <f>IFERROR(VLOOKUP(J166,得点テーブル!$B$6:$D$133,3,0),"")</f>
        <v/>
      </c>
      <c r="L166" s="200"/>
      <c r="M166" s="30"/>
      <c r="N166" s="139"/>
      <c r="O166" s="192"/>
      <c r="P166" s="139"/>
      <c r="Q166" s="30"/>
      <c r="R166" s="409"/>
      <c r="S166" s="30"/>
    </row>
    <row r="167" spans="1:19" s="140" customFormat="1" ht="13.5" customHeight="1">
      <c r="A167" s="27">
        <f t="shared" si="10"/>
        <v>140</v>
      </c>
      <c r="B167" s="537" t="str">
        <f t="shared" si="12"/>
        <v>T</v>
      </c>
      <c r="C167" s="234" t="s">
        <v>796</v>
      </c>
      <c r="D167" s="243" t="s">
        <v>779</v>
      </c>
      <c r="E167" s="6">
        <f t="shared" si="11"/>
        <v>2</v>
      </c>
      <c r="F167" s="420">
        <v>64</v>
      </c>
      <c r="G167" s="7">
        <f>IFERROR(VLOOKUP(F167,得点テーブル!$B$6:$C$133,2,0),"")</f>
        <v>2</v>
      </c>
      <c r="H167" s="172"/>
      <c r="I167" s="29"/>
      <c r="J167" s="429"/>
      <c r="K167" s="7" t="str">
        <f>IFERROR(VLOOKUP(J167,得点テーブル!$B$6:$D$133,3,0),"")</f>
        <v/>
      </c>
      <c r="L167" s="200"/>
      <c r="M167" s="30"/>
      <c r="N167" s="139"/>
      <c r="O167" s="192"/>
      <c r="P167" s="139"/>
      <c r="Q167" s="30"/>
      <c r="R167" s="409"/>
      <c r="S167" s="30"/>
    </row>
    <row r="168" spans="1:19" s="1" customFormat="1">
      <c r="A168" s="27"/>
      <c r="B168" s="27" t="s">
        <v>160</v>
      </c>
      <c r="C168" s="234"/>
      <c r="D168" s="243"/>
      <c r="E168" s="191"/>
      <c r="F168" s="340"/>
      <c r="G168" s="29" t="str">
        <f>IF(F168=0,"",VLOOKUP(F168,得点テーブル!$B$6:$H$133,2,FALSE))</f>
        <v/>
      </c>
      <c r="H168" s="172"/>
      <c r="I168" s="29" t="str">
        <f>IF(H168=0,"",VLOOKUP(H168,得点テーブル!$B$6:$H$133,2,FALSE))</f>
        <v/>
      </c>
      <c r="J168" s="341"/>
      <c r="K168" s="29" t="str">
        <f>IF(J168=0,"",VLOOKUP(J168,得点テーブル!$B$6:$H$133,3,FALSE))</f>
        <v/>
      </c>
      <c r="L168" s="200"/>
      <c r="M168" s="30" t="str">
        <f>IF(L168=0,"",VLOOKUP(L168,得点テーブル!$B$6:$H$265,4,FALSE))</f>
        <v/>
      </c>
      <c r="N168" s="139"/>
      <c r="O168" s="192" t="str">
        <f>IF(N168=0,"",VLOOKUP(N168,得点テーブル!$B$6:$H$133,5,FALSE))</f>
        <v/>
      </c>
      <c r="P168" s="139"/>
      <c r="Q168" s="30" t="str">
        <f>IF(P168=0,"",VLOOKUP(P168,得点テーブル!$B$6:$H$133,6,FALSE))</f>
        <v/>
      </c>
      <c r="R168" s="409"/>
      <c r="S168" s="30" t="str">
        <f>IF(R168=0,"",VLOOKUP(R168,得点テーブル!$B$6:$H$133,7,FALSE))</f>
        <v/>
      </c>
    </row>
    <row r="169" spans="1:19">
      <c r="A169" s="10"/>
      <c r="B169" s="10"/>
      <c r="C169" s="222"/>
      <c r="D169" s="222"/>
      <c r="E169" s="10"/>
      <c r="F169" s="10"/>
      <c r="G169" s="10"/>
      <c r="H169" s="197"/>
      <c r="I169" s="10"/>
      <c r="J169" s="10"/>
      <c r="K169" s="10"/>
      <c r="L169" s="10"/>
      <c r="M169" s="11"/>
      <c r="N169" s="10"/>
      <c r="O169" s="10"/>
      <c r="P169" s="10"/>
      <c r="Q169" s="10"/>
      <c r="R169" s="143"/>
      <c r="S169" s="10"/>
    </row>
    <row r="170" spans="1:19">
      <c r="G170" s="182" t="str">
        <f>IF(F170=0,"",VLOOKUP(F170,得点テーブル!$B$6:$H$133,2,FALSE))</f>
        <v/>
      </c>
    </row>
    <row r="171" spans="1:19">
      <c r="G171" s="182" t="str">
        <f>IF(F171=0,"",VLOOKUP(F171,得点テーブル!$B$6:$H$133,2,FALSE))</f>
        <v/>
      </c>
    </row>
    <row r="172" spans="1:19">
      <c r="G172" s="182" t="str">
        <f>IF(F172=0,"",VLOOKUP(F172,得点テーブル!$B$6:$H$133,2,FALSE))</f>
        <v/>
      </c>
    </row>
    <row r="173" spans="1:19">
      <c r="G173" s="182" t="str">
        <f>IF(F173=0,"",VLOOKUP(F173,得点テーブル!$B$6:$H$133,2,FALSE))</f>
        <v/>
      </c>
    </row>
    <row r="174" spans="1:19">
      <c r="G174" s="182" t="str">
        <f>IF(F174=0,"",VLOOKUP(F174,得点テーブル!$B$6:$H$133,2,FALSE))</f>
        <v/>
      </c>
    </row>
    <row r="175" spans="1:19">
      <c r="G175" s="182" t="str">
        <f>IF(F175=0,"",VLOOKUP(F175,得点テーブル!$B$6:$H$133,2,FALSE))</f>
        <v/>
      </c>
    </row>
    <row r="176" spans="1:19">
      <c r="G176" s="182" t="str">
        <f>IF(F176=0,"",VLOOKUP(F176,得点テーブル!$B$6:$H$133,2,FALSE))</f>
        <v/>
      </c>
    </row>
    <row r="177" spans="1:18">
      <c r="G177" s="182" t="str">
        <f>IF(F177=0,"",VLOOKUP(F177,得点テーブル!$B$6:$H$133,2,FALSE))</f>
        <v/>
      </c>
    </row>
    <row r="178" spans="1:18">
      <c r="G178" s="182" t="str">
        <f>IF(F178=0,"",VLOOKUP(F178,得点テーブル!$B$6:$H$133,2,FALSE))</f>
        <v/>
      </c>
    </row>
    <row r="179" spans="1:18">
      <c r="A179" s="12"/>
      <c r="B179" s="12"/>
      <c r="C179" s="12"/>
      <c r="D179" s="12"/>
      <c r="G179" s="182" t="str">
        <f>IF(F179=0,"",VLOOKUP(F179,得点テーブル!$B$6:$H$133,2,FALSE))</f>
        <v/>
      </c>
      <c r="H179" s="12"/>
      <c r="R179" s="12"/>
    </row>
    <row r="180" spans="1:18">
      <c r="A180" s="12"/>
      <c r="B180" s="12"/>
      <c r="C180" s="12"/>
      <c r="D180" s="12"/>
      <c r="G180" s="182" t="str">
        <f>IF(F180=0,"",VLOOKUP(F180,得点テーブル!$B$6:$H$133,2,FALSE))</f>
        <v/>
      </c>
      <c r="H180" s="12"/>
      <c r="R180" s="12"/>
    </row>
    <row r="181" spans="1:18">
      <c r="A181" s="12"/>
      <c r="B181" s="12"/>
      <c r="C181" s="12"/>
      <c r="D181" s="12"/>
      <c r="G181" s="182" t="str">
        <f>IF(F181=0,"",VLOOKUP(F181,得点テーブル!$B$6:$H$133,2,FALSE))</f>
        <v/>
      </c>
      <c r="H181" s="12"/>
      <c r="R181" s="12"/>
    </row>
    <row r="182" spans="1:18">
      <c r="A182" s="12"/>
      <c r="B182" s="12"/>
      <c r="C182" s="12"/>
      <c r="D182" s="12"/>
      <c r="G182" s="182" t="str">
        <f>IF(F182=0,"",VLOOKUP(F182,得点テーブル!$B$6:$H$133,2,FALSE))</f>
        <v/>
      </c>
      <c r="H182" s="12"/>
      <c r="R182" s="12"/>
    </row>
    <row r="183" spans="1:18">
      <c r="A183" s="12"/>
      <c r="B183" s="12"/>
      <c r="C183" s="12"/>
      <c r="D183" s="12"/>
      <c r="G183" s="182" t="str">
        <f>IF(F183=0,"",VLOOKUP(F183,得点テーブル!$B$6:$H$133,2,FALSE))</f>
        <v/>
      </c>
      <c r="H183" s="12"/>
      <c r="R183" s="12"/>
    </row>
    <row r="184" spans="1:18">
      <c r="A184" s="12"/>
      <c r="B184" s="12"/>
      <c r="C184" s="12"/>
      <c r="D184" s="12"/>
      <c r="G184" s="182" t="str">
        <f>IF(F184=0,"",VLOOKUP(F184,得点テーブル!$B$6:$H$133,2,FALSE))</f>
        <v/>
      </c>
      <c r="H184" s="12"/>
      <c r="R184" s="12"/>
    </row>
    <row r="185" spans="1:18">
      <c r="A185" s="12"/>
      <c r="B185" s="12"/>
      <c r="C185" s="12"/>
      <c r="D185" s="12"/>
      <c r="G185" s="182" t="str">
        <f>IF(F185=0,"",VLOOKUP(F185,得点テーブル!$B$6:$H$133,2,FALSE))</f>
        <v/>
      </c>
      <c r="H185" s="12"/>
      <c r="R185" s="12"/>
    </row>
    <row r="186" spans="1:18">
      <c r="A186" s="12"/>
      <c r="B186" s="12"/>
      <c r="C186" s="12"/>
      <c r="D186" s="12"/>
      <c r="G186" s="182" t="str">
        <f>IF(F186=0,"",VLOOKUP(F186,得点テーブル!$B$6:$H$133,2,FALSE))</f>
        <v/>
      </c>
      <c r="H186" s="12"/>
      <c r="R186" s="12"/>
    </row>
    <row r="187" spans="1:18">
      <c r="A187" s="12"/>
      <c r="B187" s="12"/>
      <c r="C187" s="12"/>
      <c r="D187" s="12"/>
      <c r="G187" s="182" t="str">
        <f>IF(F187=0,"",VLOOKUP(F187,得点テーブル!$B$6:$H$133,2,FALSE))</f>
        <v/>
      </c>
      <c r="H187" s="12"/>
      <c r="R187" s="12"/>
    </row>
    <row r="188" spans="1:18">
      <c r="A188" s="12"/>
      <c r="B188" s="12"/>
      <c r="C188" s="12"/>
      <c r="D188" s="12"/>
      <c r="G188" s="182" t="str">
        <f>IF(F188=0,"",VLOOKUP(F188,得点テーブル!$B$6:$H$133,2,FALSE))</f>
        <v/>
      </c>
      <c r="H188" s="12"/>
      <c r="R188" s="12"/>
    </row>
    <row r="189" spans="1:18">
      <c r="A189" s="12"/>
      <c r="B189" s="12"/>
      <c r="C189" s="12"/>
      <c r="D189" s="12"/>
      <c r="G189" s="182" t="str">
        <f>IF(F189=0,"",VLOOKUP(F189,得点テーブル!$B$6:$H$133,2,FALSE))</f>
        <v/>
      </c>
      <c r="H189" s="12"/>
      <c r="R189" s="12"/>
    </row>
    <row r="190" spans="1:18">
      <c r="A190" s="12"/>
      <c r="B190" s="12"/>
      <c r="C190" s="12"/>
      <c r="D190" s="12"/>
      <c r="G190" s="182" t="str">
        <f>IF(F190=0,"",VLOOKUP(F190,得点テーブル!$B$6:$H$133,2,FALSE))</f>
        <v/>
      </c>
      <c r="H190" s="12"/>
      <c r="R190" s="12"/>
    </row>
    <row r="191" spans="1:18">
      <c r="A191" s="12"/>
      <c r="B191" s="12"/>
      <c r="C191" s="12"/>
      <c r="D191" s="12"/>
      <c r="G191" s="182" t="str">
        <f>IF(F191=0,"",VLOOKUP(F191,得点テーブル!$B$6:$H$133,2,FALSE))</f>
        <v/>
      </c>
      <c r="H191" s="12"/>
      <c r="R191" s="12"/>
    </row>
    <row r="192" spans="1:18">
      <c r="A192" s="12"/>
      <c r="B192" s="12"/>
      <c r="C192" s="12"/>
      <c r="D192" s="12"/>
      <c r="G192" s="182" t="str">
        <f>IF(F192=0,"",VLOOKUP(F192,得点テーブル!$B$6:$H$133,2,FALSE))</f>
        <v/>
      </c>
      <c r="H192" s="12"/>
      <c r="R192" s="12"/>
    </row>
    <row r="193" spans="7:7" s="12" customFormat="1">
      <c r="G193" s="182" t="str">
        <f>IF(F193=0,"",VLOOKUP(F193,得点テーブル!$B$6:$H$133,2,FALSE))</f>
        <v/>
      </c>
    </row>
    <row r="194" spans="7:7" s="12" customFormat="1">
      <c r="G194" s="182" t="str">
        <f>IF(F194=0,"",VLOOKUP(F194,得点テーブル!$B$6:$H$133,2,FALSE))</f>
        <v/>
      </c>
    </row>
    <row r="195" spans="7:7" s="12" customFormat="1">
      <c r="G195" s="182" t="str">
        <f>IF(F195=0,"",VLOOKUP(F195,得点テーブル!$B$6:$H$133,2,FALSE))</f>
        <v/>
      </c>
    </row>
    <row r="196" spans="7:7" s="12" customFormat="1">
      <c r="G196" s="182" t="str">
        <f>IF(F196=0,"",VLOOKUP(F196,得点テーブル!$B$6:$H$133,2,FALSE))</f>
        <v/>
      </c>
    </row>
    <row r="197" spans="7:7" s="12" customFormat="1">
      <c r="G197" s="182" t="str">
        <f>IF(F197=0,"",VLOOKUP(F197,得点テーブル!$B$6:$H$133,2,FALSE))</f>
        <v/>
      </c>
    </row>
    <row r="198" spans="7:7" s="12" customFormat="1">
      <c r="G198" s="182" t="str">
        <f>IF(F198=0,"",VLOOKUP(F198,得点テーブル!$B$6:$H$133,2,FALSE))</f>
        <v/>
      </c>
    </row>
    <row r="199" spans="7:7" s="12" customFormat="1">
      <c r="G199" s="182" t="str">
        <f>IF(F199=0,"",VLOOKUP(F199,得点テーブル!$B$6:$H$133,2,FALSE))</f>
        <v/>
      </c>
    </row>
    <row r="200" spans="7:7" s="12" customFormat="1">
      <c r="G200" s="182" t="str">
        <f>IF(F200=0,"",VLOOKUP(F200,得点テーブル!$B$6:$H$133,2,FALSE))</f>
        <v/>
      </c>
    </row>
    <row r="201" spans="7:7" s="12" customFormat="1">
      <c r="G201" s="182" t="str">
        <f>IF(F201=0,"",VLOOKUP(F201,得点テーブル!$B$6:$H$133,2,FALSE))</f>
        <v/>
      </c>
    </row>
    <row r="202" spans="7:7" s="12" customFormat="1">
      <c r="G202" s="182" t="str">
        <f>IF(F202=0,"",VLOOKUP(F202,得点テーブル!$B$6:$H$133,2,FALSE))</f>
        <v/>
      </c>
    </row>
    <row r="203" spans="7:7" s="12" customFormat="1">
      <c r="G203" s="182" t="str">
        <f>IF(F203=0,"",VLOOKUP(F203,得点テーブル!$B$6:$H$133,2,FALSE))</f>
        <v/>
      </c>
    </row>
    <row r="204" spans="7:7" s="12" customFormat="1">
      <c r="G204" s="182" t="str">
        <f>IF(F204=0,"",VLOOKUP(F204,得点テーブル!$B$6:$H$133,2,FALSE))</f>
        <v/>
      </c>
    </row>
    <row r="205" spans="7:7" s="12" customFormat="1">
      <c r="G205" s="182" t="str">
        <f>IF(F205=0,"",VLOOKUP(F205,得点テーブル!$B$6:$H$133,2,FALSE))</f>
        <v/>
      </c>
    </row>
    <row r="206" spans="7:7" s="12" customFormat="1">
      <c r="G206" s="182" t="str">
        <f>IF(F206=0,"",VLOOKUP(F206,得点テーブル!$B$6:$H$133,2,FALSE))</f>
        <v/>
      </c>
    </row>
    <row r="207" spans="7:7" s="12" customFormat="1">
      <c r="G207" s="182" t="str">
        <f>IF(F207=0,"",VLOOKUP(F207,得点テーブル!$B$6:$H$133,2,FALSE))</f>
        <v/>
      </c>
    </row>
    <row r="208" spans="7:7" s="12" customFormat="1">
      <c r="G208" s="182" t="str">
        <f>IF(F208=0,"",VLOOKUP(F208,得点テーブル!$B$6:$H$133,2,FALSE))</f>
        <v/>
      </c>
    </row>
    <row r="209" spans="7:7" s="12" customFormat="1">
      <c r="G209" s="182" t="str">
        <f>IF(F209=0,"",VLOOKUP(F209,得点テーブル!$B$6:$H$133,2,FALSE))</f>
        <v/>
      </c>
    </row>
    <row r="210" spans="7:7" s="12" customFormat="1">
      <c r="G210" s="182" t="str">
        <f>IF(F210=0,"",VLOOKUP(F210,得点テーブル!$B$6:$H$133,2,FALSE))</f>
        <v/>
      </c>
    </row>
    <row r="211" spans="7:7" s="12" customFormat="1">
      <c r="G211" s="182" t="str">
        <f>IF(F211=0,"",VLOOKUP(F211,得点テーブル!$B$6:$H$133,2,FALSE))</f>
        <v/>
      </c>
    </row>
    <row r="212" spans="7:7" s="12" customFormat="1">
      <c r="G212" s="182" t="str">
        <f>IF(F212=0,"",VLOOKUP(F212,得点テーブル!$B$6:$H$133,2,FALSE))</f>
        <v/>
      </c>
    </row>
    <row r="213" spans="7:7" s="12" customFormat="1">
      <c r="G213" s="182" t="str">
        <f>IF(F213=0,"",VLOOKUP(F213,得点テーブル!$B$6:$H$133,2,FALSE))</f>
        <v/>
      </c>
    </row>
    <row r="214" spans="7:7" s="12" customFormat="1">
      <c r="G214" s="182" t="str">
        <f>IF(F214=0,"",VLOOKUP(F214,得点テーブル!$B$6:$H$133,2,FALSE))</f>
        <v/>
      </c>
    </row>
    <row r="215" spans="7:7" s="12" customFormat="1">
      <c r="G215" s="182" t="str">
        <f>IF(F215=0,"",VLOOKUP(F215,得点テーブル!$B$6:$H$133,2,FALSE))</f>
        <v/>
      </c>
    </row>
    <row r="216" spans="7:7" s="12" customFormat="1">
      <c r="G216" s="182" t="str">
        <f>IF(F216=0,"",VLOOKUP(F216,得点テーブル!$B$6:$H$133,2,FALSE))</f>
        <v/>
      </c>
    </row>
    <row r="217" spans="7:7" s="12" customFormat="1">
      <c r="G217" s="182" t="str">
        <f>IF(F217=0,"",VLOOKUP(F217,得点テーブル!$B$6:$H$133,2,FALSE))</f>
        <v/>
      </c>
    </row>
    <row r="218" spans="7:7" s="12" customFormat="1">
      <c r="G218" s="182" t="str">
        <f>IF(F218=0,"",VLOOKUP(F218,得点テーブル!$B$6:$H$133,2,FALSE))</f>
        <v/>
      </c>
    </row>
    <row r="219" spans="7:7" s="12" customFormat="1">
      <c r="G219" s="182" t="str">
        <f>IF(F219=0,"",VLOOKUP(F219,得点テーブル!$B$6:$H$133,2,FALSE))</f>
        <v/>
      </c>
    </row>
    <row r="220" spans="7:7" s="12" customFormat="1">
      <c r="G220" s="182" t="str">
        <f>IF(F220=0,"",VLOOKUP(F220,得点テーブル!$B$6:$H$133,2,FALSE))</f>
        <v/>
      </c>
    </row>
    <row r="221" spans="7:7" s="12" customFormat="1">
      <c r="G221" s="182" t="str">
        <f>IF(F221=0,"",VLOOKUP(F221,得点テーブル!$B$6:$H$133,2,FALSE))</f>
        <v/>
      </c>
    </row>
    <row r="222" spans="7:7" s="12" customFormat="1">
      <c r="G222" s="182" t="str">
        <f>IF(F222=0,"",VLOOKUP(F222,得点テーブル!$B$6:$H$133,2,FALSE))</f>
        <v/>
      </c>
    </row>
    <row r="223" spans="7:7" s="12" customFormat="1">
      <c r="G223" s="182" t="str">
        <f>IF(F223=0,"",VLOOKUP(F223,得点テーブル!$B$6:$H$133,2,FALSE))</f>
        <v/>
      </c>
    </row>
    <row r="224" spans="7:7" s="12" customFormat="1">
      <c r="G224" s="182" t="str">
        <f>IF(F224=0,"",VLOOKUP(F224,得点テーブル!$B$6:$H$133,2,FALSE))</f>
        <v/>
      </c>
    </row>
    <row r="225" spans="7:7" s="12" customFormat="1">
      <c r="G225" s="182" t="str">
        <f>IF(F225=0,"",VLOOKUP(F225,得点テーブル!$B$6:$H$133,2,FALSE))</f>
        <v/>
      </c>
    </row>
    <row r="226" spans="7:7" s="12" customFormat="1">
      <c r="G226" s="182" t="str">
        <f>IF(F226=0,"",VLOOKUP(F226,得点テーブル!$B$6:$H$133,2,FALSE))</f>
        <v/>
      </c>
    </row>
    <row r="227" spans="7:7" s="12" customFormat="1">
      <c r="G227" s="182" t="str">
        <f>IF(F227=0,"",VLOOKUP(F227,得点テーブル!$B$6:$H$133,2,FALSE))</f>
        <v/>
      </c>
    </row>
    <row r="228" spans="7:7" s="12" customFormat="1">
      <c r="G228" s="182" t="str">
        <f>IF(F228=0,"",VLOOKUP(F228,得点テーブル!$B$6:$H$133,2,FALSE))</f>
        <v/>
      </c>
    </row>
    <row r="229" spans="7:7" s="12" customFormat="1">
      <c r="G229" s="182" t="str">
        <f>IF(F229=0,"",VLOOKUP(F229,得点テーブル!$B$6:$H$133,2,FALSE))</f>
        <v/>
      </c>
    </row>
    <row r="230" spans="7:7" s="12" customFormat="1">
      <c r="G230" s="182" t="str">
        <f>IF(F230=0,"",VLOOKUP(F230,得点テーブル!$B$6:$H$133,2,FALSE))</f>
        <v/>
      </c>
    </row>
    <row r="231" spans="7:7" s="12" customFormat="1">
      <c r="G231" s="182" t="str">
        <f>IF(F231=0,"",VLOOKUP(F231,得点テーブル!$B$6:$H$133,2,FALSE))</f>
        <v/>
      </c>
    </row>
    <row r="232" spans="7:7" s="12" customFormat="1">
      <c r="G232" s="182" t="str">
        <f>IF(F232=0,"",VLOOKUP(F232,得点テーブル!$B$6:$H$133,2,FALSE))</f>
        <v/>
      </c>
    </row>
    <row r="233" spans="7:7" s="12" customFormat="1">
      <c r="G233" s="182" t="str">
        <f>IF(F233=0,"",VLOOKUP(F233,得点テーブル!$B$6:$H$133,2,FALSE))</f>
        <v/>
      </c>
    </row>
    <row r="234" spans="7:7" s="12" customFormat="1">
      <c r="G234" s="182" t="str">
        <f>IF(F234=0,"",VLOOKUP(F234,得点テーブル!$B$6:$H$133,2,FALSE))</f>
        <v/>
      </c>
    </row>
    <row r="235" spans="7:7" s="12" customFormat="1">
      <c r="G235" s="182" t="str">
        <f>IF(F235=0,"",VLOOKUP(F235,得点テーブル!$B$6:$H$133,2,FALSE))</f>
        <v/>
      </c>
    </row>
    <row r="236" spans="7:7" s="12" customFormat="1">
      <c r="G236" s="182" t="str">
        <f>IF(F236=0,"",VLOOKUP(F236,得点テーブル!$B$6:$H$133,2,FALSE))</f>
        <v/>
      </c>
    </row>
    <row r="237" spans="7:7" s="12" customFormat="1">
      <c r="G237" s="182" t="str">
        <f>IF(F237=0,"",VLOOKUP(F237,得点テーブル!$B$6:$H$133,2,FALSE))</f>
        <v/>
      </c>
    </row>
    <row r="238" spans="7:7" s="12" customFormat="1">
      <c r="G238" s="182" t="str">
        <f>IF(F238=0,"",VLOOKUP(F238,得点テーブル!$B$6:$H$133,2,FALSE))</f>
        <v/>
      </c>
    </row>
    <row r="239" spans="7:7" s="12" customFormat="1">
      <c r="G239" s="182" t="str">
        <f>IF(F239=0,"",VLOOKUP(F239,得点テーブル!$B$6:$H$133,2,FALSE))</f>
        <v/>
      </c>
    </row>
    <row r="240" spans="7:7" s="12" customFormat="1">
      <c r="G240" s="182" t="str">
        <f>IF(F240=0,"",VLOOKUP(F240,得点テーブル!$B$6:$H$133,2,FALSE))</f>
        <v/>
      </c>
    </row>
    <row r="241" spans="7:7" s="12" customFormat="1">
      <c r="G241" s="182" t="str">
        <f>IF(F241=0,"",VLOOKUP(F241,得点テーブル!$B$6:$H$133,2,FALSE))</f>
        <v/>
      </c>
    </row>
    <row r="242" spans="7:7" s="12" customFormat="1">
      <c r="G242" s="182" t="str">
        <f>IF(F242=0,"",VLOOKUP(F242,得点テーブル!$B$6:$H$133,2,FALSE))</f>
        <v/>
      </c>
    </row>
    <row r="243" spans="7:7" s="12" customFormat="1">
      <c r="G243" s="182" t="str">
        <f>IF(F243=0,"",VLOOKUP(F243,得点テーブル!$B$6:$H$133,2,FALSE))</f>
        <v/>
      </c>
    </row>
    <row r="244" spans="7:7" s="12" customFormat="1">
      <c r="G244" s="182" t="str">
        <f>IF(F244=0,"",VLOOKUP(F244,得点テーブル!$B$6:$H$133,2,FALSE))</f>
        <v/>
      </c>
    </row>
    <row r="245" spans="7:7" s="12" customFormat="1">
      <c r="G245" s="182" t="str">
        <f>IF(F245=0,"",VLOOKUP(F245,得点テーブル!$B$6:$H$133,2,FALSE))</f>
        <v/>
      </c>
    </row>
    <row r="246" spans="7:7" s="12" customFormat="1">
      <c r="G246" s="182" t="str">
        <f>IF(F246=0,"",VLOOKUP(F246,得点テーブル!$B$6:$H$133,2,FALSE))</f>
        <v/>
      </c>
    </row>
    <row r="247" spans="7:7" s="12" customFormat="1">
      <c r="G247" s="182" t="str">
        <f>IF(F247=0,"",VLOOKUP(F247,得点テーブル!$B$6:$H$133,2,FALSE))</f>
        <v/>
      </c>
    </row>
    <row r="248" spans="7:7" s="12" customFormat="1">
      <c r="G248" s="182" t="str">
        <f>IF(F248=0,"",VLOOKUP(F248,得点テーブル!$B$6:$H$133,2,FALSE))</f>
        <v/>
      </c>
    </row>
    <row r="249" spans="7:7" s="12" customFormat="1">
      <c r="G249" s="182" t="str">
        <f>IF(F249=0,"",VLOOKUP(F249,得点テーブル!$B$6:$H$133,2,FALSE))</f>
        <v/>
      </c>
    </row>
    <row r="250" spans="7:7" s="12" customFormat="1">
      <c r="G250" s="182" t="str">
        <f>IF(F250=0,"",VLOOKUP(F250,得点テーブル!$B$6:$H$133,2,FALSE))</f>
        <v/>
      </c>
    </row>
    <row r="251" spans="7:7" s="12" customFormat="1">
      <c r="G251" s="182" t="str">
        <f>IF(F251=0,"",VLOOKUP(F251,得点テーブル!$B$6:$H$133,2,FALSE))</f>
        <v/>
      </c>
    </row>
    <row r="252" spans="7:7" s="12" customFormat="1">
      <c r="G252" s="182" t="str">
        <f>IF(F252=0,"",VLOOKUP(F252,得点テーブル!$B$6:$H$133,2,FALSE))</f>
        <v/>
      </c>
    </row>
    <row r="253" spans="7:7" s="12" customFormat="1">
      <c r="G253" s="182" t="str">
        <f>IF(F253=0,"",VLOOKUP(F253,得点テーブル!$B$6:$H$133,2,FALSE))</f>
        <v/>
      </c>
    </row>
    <row r="254" spans="7:7" s="12" customFormat="1">
      <c r="G254" s="182" t="str">
        <f>IF(F254=0,"",VLOOKUP(F254,得点テーブル!$B$6:$H$133,2,FALSE))</f>
        <v/>
      </c>
    </row>
    <row r="255" spans="7:7" s="12" customFormat="1">
      <c r="G255" s="182" t="str">
        <f>IF(F255=0,"",VLOOKUP(F255,得点テーブル!$B$6:$H$133,2,FALSE))</f>
        <v/>
      </c>
    </row>
    <row r="256" spans="7:7" s="12" customFormat="1">
      <c r="G256" s="182" t="str">
        <f>IF(F256=0,"",VLOOKUP(F256,得点テーブル!$B$6:$H$133,2,FALSE))</f>
        <v/>
      </c>
    </row>
    <row r="257" spans="7:7" s="12" customFormat="1">
      <c r="G257" s="182" t="str">
        <f>IF(F257=0,"",VLOOKUP(F257,得点テーブル!$B$6:$H$133,2,FALSE))</f>
        <v/>
      </c>
    </row>
    <row r="258" spans="7:7" s="12" customFormat="1">
      <c r="G258" s="182" t="str">
        <f>IF(F258=0,"",VLOOKUP(F258,得点テーブル!$B$6:$H$133,2,FALSE))</f>
        <v/>
      </c>
    </row>
    <row r="259" spans="7:7" s="12" customFormat="1">
      <c r="G259" s="182" t="str">
        <f>IF(F259=0,"",VLOOKUP(F259,得点テーブル!$B$6:$H$133,2,FALSE))</f>
        <v/>
      </c>
    </row>
    <row r="260" spans="7:7" s="12" customFormat="1">
      <c r="G260" s="182" t="str">
        <f>IF(F260=0,"",VLOOKUP(F260,得点テーブル!$B$6:$H$133,2,FALSE))</f>
        <v/>
      </c>
    </row>
    <row r="261" spans="7:7" s="12" customFormat="1">
      <c r="G261" s="182" t="str">
        <f>IF(F261=0,"",VLOOKUP(F261,得点テーブル!$B$6:$H$133,2,FALSE))</f>
        <v/>
      </c>
    </row>
    <row r="262" spans="7:7" s="12" customFormat="1">
      <c r="G262" s="182" t="str">
        <f>IF(F262=0,"",VLOOKUP(F262,得点テーブル!$B$6:$H$133,2,FALSE))</f>
        <v/>
      </c>
    </row>
    <row r="263" spans="7:7" s="12" customFormat="1">
      <c r="G263" s="182" t="str">
        <f>IF(F263=0,"",VLOOKUP(F263,得点テーブル!$B$6:$H$133,2,FALSE))</f>
        <v/>
      </c>
    </row>
    <row r="264" spans="7:7" s="12" customFormat="1">
      <c r="G264" s="182" t="str">
        <f>IF(F264=0,"",VLOOKUP(F264,得点テーブル!$B$6:$H$133,2,FALSE))</f>
        <v/>
      </c>
    </row>
    <row r="265" spans="7:7" s="12" customFormat="1">
      <c r="G265" s="182" t="str">
        <f>IF(F265=0,"",VLOOKUP(F265,得点テーブル!$B$6:$H$133,2,FALSE))</f>
        <v/>
      </c>
    </row>
    <row r="266" spans="7:7" s="12" customFormat="1"/>
    <row r="267" spans="7:7" s="12" customFormat="1"/>
    <row r="268" spans="7:7" s="12" customFormat="1"/>
  </sheetData>
  <mergeCells count="10">
    <mergeCell ref="A3:B4"/>
    <mergeCell ref="C3:C4"/>
    <mergeCell ref="D3:D4"/>
    <mergeCell ref="P3:Q3"/>
    <mergeCell ref="R3:S3"/>
    <mergeCell ref="F3:G3"/>
    <mergeCell ref="L3:M3"/>
    <mergeCell ref="N3:O3"/>
    <mergeCell ref="H3:I3"/>
    <mergeCell ref="J3:K3"/>
  </mergeCells>
  <phoneticPr fontId="7"/>
  <pageMargins left="0.59055118110236227" right="0.51181102362204722" top="0.70866141732283472" bottom="0.74803149606299213" header="0.47244094488188981" footer="0.51181102362204722"/>
  <pageSetup paperSize="9" scale="89" orientation="portrait" r:id="rId1"/>
  <headerFooter alignWithMargins="0">
    <oddHeader>&amp;A&amp;RPage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1"/>
  <sheetViews>
    <sheetView view="pageBreakPreview" topLeftCell="A30" zoomScaleNormal="100" zoomScaleSheetLayoutView="100" workbookViewId="0">
      <selection activeCell="F46" sqref="F46"/>
    </sheetView>
  </sheetViews>
  <sheetFormatPr baseColWidth="10" defaultColWidth="9" defaultRowHeight="14"/>
  <cols>
    <col min="1" max="1" width="3.6640625" style="32" customWidth="1"/>
    <col min="2" max="2" width="1.6640625" style="32" customWidth="1"/>
    <col min="3" max="3" width="11.6640625" style="154" customWidth="1"/>
    <col min="4" max="4" width="11.83203125" style="154" customWidth="1"/>
    <col min="5" max="5" width="5.6640625" style="32" customWidth="1"/>
    <col min="6" max="9" width="5.1640625" style="32" customWidth="1"/>
    <col min="10" max="10" width="5.1640625" style="124" customWidth="1"/>
    <col min="11" max="13" width="5.1640625" style="32" customWidth="1"/>
    <col min="14" max="14" width="5.1640625" style="124" customWidth="1"/>
    <col min="15" max="15" width="5.1640625" style="32" customWidth="1"/>
    <col min="16" max="16384" width="9" style="32"/>
  </cols>
  <sheetData>
    <row r="1" spans="1:16" customFormat="1" ht="23.25" customHeight="1">
      <c r="A1" t="s">
        <v>11</v>
      </c>
      <c r="C1" s="1"/>
      <c r="D1" s="182"/>
      <c r="F1" s="1" t="s">
        <v>156</v>
      </c>
      <c r="H1" s="1"/>
      <c r="J1" s="127"/>
      <c r="K1" s="32"/>
      <c r="L1" s="1"/>
      <c r="M1" t="str">
        <f>男子S!O1</f>
        <v>2023/5/31現在</v>
      </c>
      <c r="N1" s="127"/>
    </row>
    <row r="2" spans="1:16">
      <c r="A2" s="599" t="s">
        <v>172</v>
      </c>
      <c r="B2" s="600"/>
      <c r="C2" s="588" t="s">
        <v>12</v>
      </c>
      <c r="D2" s="590" t="s">
        <v>174</v>
      </c>
      <c r="E2" s="14" t="s">
        <v>175</v>
      </c>
      <c r="F2" s="596" t="s">
        <v>958</v>
      </c>
      <c r="G2" s="597"/>
      <c r="H2" s="609" t="s">
        <v>959</v>
      </c>
      <c r="I2" s="609"/>
      <c r="J2" s="596" t="str">
        <f>男子S!L3</f>
        <v>R4県選手権</v>
      </c>
      <c r="K2" s="597"/>
      <c r="L2" s="596" t="str">
        <f>男子S!N3</f>
        <v>R4室内</v>
      </c>
      <c r="M2" s="597"/>
      <c r="N2" s="606" t="str">
        <f>男子S!P3</f>
        <v>R4熊谷杯</v>
      </c>
      <c r="O2" s="607"/>
    </row>
    <row r="3" spans="1:16">
      <c r="A3" s="601"/>
      <c r="B3" s="602"/>
      <c r="C3" s="589"/>
      <c r="D3" s="591"/>
      <c r="E3" s="15" t="s">
        <v>176</v>
      </c>
      <c r="F3" s="135" t="s">
        <v>177</v>
      </c>
      <c r="G3" s="16" t="s">
        <v>175</v>
      </c>
      <c r="H3" s="135" t="s">
        <v>191</v>
      </c>
      <c r="I3" s="16" t="s">
        <v>175</v>
      </c>
      <c r="J3" s="128" t="s">
        <v>177</v>
      </c>
      <c r="K3" s="16" t="s">
        <v>175</v>
      </c>
      <c r="L3" s="135" t="s">
        <v>177</v>
      </c>
      <c r="M3" s="16" t="s">
        <v>175</v>
      </c>
      <c r="N3" s="128" t="s">
        <v>177</v>
      </c>
      <c r="O3" s="16" t="s">
        <v>175</v>
      </c>
    </row>
    <row r="4" spans="1:16" ht="3" customHeight="1">
      <c r="A4" s="33"/>
      <c r="B4" s="34"/>
      <c r="C4" s="35"/>
      <c r="D4" s="36"/>
      <c r="E4" s="33"/>
      <c r="F4" s="146"/>
      <c r="G4" s="37"/>
      <c r="H4" s="141"/>
      <c r="I4" s="23"/>
      <c r="J4" s="129"/>
      <c r="K4" s="23"/>
      <c r="L4" s="146"/>
      <c r="M4" s="37"/>
      <c r="N4" s="146"/>
      <c r="O4" s="37"/>
    </row>
    <row r="5" spans="1:16" customFormat="1">
      <c r="A5" s="499">
        <f t="shared" ref="A5:A27" si="0">RANK(E5,$E$5:$E$27,0)</f>
        <v>1</v>
      </c>
      <c r="B5" s="537" t="str">
        <f>IF(E5=E4,"T","")</f>
        <v/>
      </c>
      <c r="C5" s="345" t="s">
        <v>422</v>
      </c>
      <c r="D5" s="321" t="s">
        <v>4</v>
      </c>
      <c r="E5" s="500">
        <f t="shared" ref="E5" si="1">SUM(G5,I5,K5,M5,O5,Q5)</f>
        <v>270</v>
      </c>
      <c r="F5" s="284"/>
      <c r="G5" s="40"/>
      <c r="H5" s="514">
        <v>8</v>
      </c>
      <c r="I5" s="7">
        <f>IFERROR(VLOOKUP(H5,得点テーブル!$B$6:$D$133,3,0),"")</f>
        <v>40</v>
      </c>
      <c r="J5" s="354">
        <v>1</v>
      </c>
      <c r="K5" s="40">
        <v>200</v>
      </c>
      <c r="L5" s="305"/>
      <c r="M5" s="40"/>
      <c r="N5" s="476">
        <v>16</v>
      </c>
      <c r="O5" s="206">
        <v>30</v>
      </c>
    </row>
    <row r="6" spans="1:16" customFormat="1">
      <c r="A6" s="499">
        <f t="shared" si="0"/>
        <v>2</v>
      </c>
      <c r="B6" s="537" t="str">
        <f t="shared" ref="B6:B27" si="2">IF(E6=E5,"T","")</f>
        <v/>
      </c>
      <c r="C6" s="247" t="s">
        <v>332</v>
      </c>
      <c r="D6" s="202" t="s">
        <v>203</v>
      </c>
      <c r="E6" s="500">
        <f t="shared" ref="E6:E27" si="3">SUM(G6,I6,K6,M6,O6,Q6)</f>
        <v>265</v>
      </c>
      <c r="F6" s="284"/>
      <c r="G6" s="40"/>
      <c r="H6" s="514">
        <v>16</v>
      </c>
      <c r="I6" s="7">
        <f>IFERROR(VLOOKUP(H6,得点テーブル!$B$6:$D$133,3,0),"")</f>
        <v>25</v>
      </c>
      <c r="J6" s="354">
        <v>2</v>
      </c>
      <c r="K6" s="40">
        <v>150</v>
      </c>
      <c r="L6" s="305">
        <v>4</v>
      </c>
      <c r="M6" s="40">
        <v>70</v>
      </c>
      <c r="N6" s="476">
        <v>32</v>
      </c>
      <c r="O6" s="206">
        <v>20</v>
      </c>
    </row>
    <row r="7" spans="1:16" customFormat="1">
      <c r="A7" s="499">
        <f t="shared" si="0"/>
        <v>3</v>
      </c>
      <c r="B7" s="537" t="str">
        <f t="shared" si="2"/>
        <v/>
      </c>
      <c r="C7" s="233" t="s">
        <v>363</v>
      </c>
      <c r="D7" s="202" t="s">
        <v>203</v>
      </c>
      <c r="E7" s="500">
        <f t="shared" si="3"/>
        <v>230</v>
      </c>
      <c r="F7" s="284"/>
      <c r="G7" s="40"/>
      <c r="H7" s="514">
        <v>8</v>
      </c>
      <c r="I7" s="7">
        <f>IFERROR(VLOOKUP(H7,得点テーブル!$B$6:$D$133,3,0),"")</f>
        <v>40</v>
      </c>
      <c r="J7" s="354">
        <v>4</v>
      </c>
      <c r="K7" s="40">
        <v>100</v>
      </c>
      <c r="L7" s="305">
        <v>8</v>
      </c>
      <c r="M7" s="40">
        <v>40</v>
      </c>
      <c r="N7" s="476">
        <v>8</v>
      </c>
      <c r="O7" s="206">
        <v>50</v>
      </c>
    </row>
    <row r="8" spans="1:16" customFormat="1">
      <c r="A8" s="499">
        <f t="shared" si="0"/>
        <v>4</v>
      </c>
      <c r="B8" s="537" t="str">
        <f t="shared" si="2"/>
        <v/>
      </c>
      <c r="C8" s="254" t="s">
        <v>319</v>
      </c>
      <c r="D8" s="243" t="s">
        <v>187</v>
      </c>
      <c r="E8" s="500">
        <f t="shared" si="3"/>
        <v>150</v>
      </c>
      <c r="F8" s="284"/>
      <c r="G8" s="40"/>
      <c r="H8" s="514"/>
      <c r="I8" s="7" t="str">
        <f>IFERROR(VLOOKUP(H8,得点テーブル!$B$6:$D$133,3,0),"")</f>
        <v/>
      </c>
      <c r="J8" s="354"/>
      <c r="K8" s="40"/>
      <c r="L8" s="305">
        <v>1</v>
      </c>
      <c r="M8" s="40">
        <v>150</v>
      </c>
      <c r="N8" s="476"/>
      <c r="O8" s="206"/>
    </row>
    <row r="9" spans="1:16">
      <c r="A9" s="499">
        <f t="shared" si="0"/>
        <v>4</v>
      </c>
      <c r="B9" s="537" t="str">
        <f t="shared" si="2"/>
        <v>T</v>
      </c>
      <c r="C9" s="233" t="s">
        <v>960</v>
      </c>
      <c r="D9" s="530" t="s">
        <v>721</v>
      </c>
      <c r="E9" s="500">
        <f t="shared" si="3"/>
        <v>150</v>
      </c>
      <c r="F9" s="284"/>
      <c r="G9" s="40"/>
      <c r="H9" s="514">
        <v>1</v>
      </c>
      <c r="I9" s="7">
        <f>IFERROR(VLOOKUP(H9,得点テーブル!$B$6:$D$133,3,0),"")</f>
        <v>150</v>
      </c>
      <c r="J9" s="534"/>
      <c r="K9" s="40"/>
      <c r="L9" s="305"/>
      <c r="M9" s="40"/>
      <c r="N9" s="476"/>
      <c r="O9" s="206"/>
      <c r="P9"/>
    </row>
    <row r="10" spans="1:16" customFormat="1">
      <c r="A10" s="499">
        <f t="shared" si="0"/>
        <v>6</v>
      </c>
      <c r="B10" s="537" t="str">
        <f t="shared" si="2"/>
        <v/>
      </c>
      <c r="C10" s="256" t="s">
        <v>466</v>
      </c>
      <c r="D10" s="243" t="s">
        <v>179</v>
      </c>
      <c r="E10" s="500">
        <f t="shared" si="3"/>
        <v>140</v>
      </c>
      <c r="F10" s="278"/>
      <c r="G10" s="206"/>
      <c r="H10" s="515">
        <v>4</v>
      </c>
      <c r="I10" s="7">
        <f>IFERROR(VLOOKUP(H10,得点テーブル!$B$6:$D$133,3,0),"")</f>
        <v>70</v>
      </c>
      <c r="J10" s="355"/>
      <c r="K10" s="206"/>
      <c r="L10" s="306">
        <v>4</v>
      </c>
      <c r="M10" s="206">
        <v>70</v>
      </c>
      <c r="N10" s="477"/>
      <c r="O10" s="206"/>
    </row>
    <row r="11" spans="1:16" customFormat="1">
      <c r="A11" s="499">
        <f t="shared" si="0"/>
        <v>7</v>
      </c>
      <c r="B11" s="537" t="str">
        <f t="shared" si="2"/>
        <v/>
      </c>
      <c r="C11" s="234" t="s">
        <v>714</v>
      </c>
      <c r="D11" s="43" t="s">
        <v>184</v>
      </c>
      <c r="E11" s="500">
        <f t="shared" si="3"/>
        <v>120</v>
      </c>
      <c r="F11" s="278"/>
      <c r="G11" s="206"/>
      <c r="H11" s="515"/>
      <c r="I11" s="7" t="str">
        <f>IFERROR(VLOOKUP(H11,得点テーブル!$B$6:$D$133,3,0),"")</f>
        <v/>
      </c>
      <c r="J11" s="355">
        <v>8</v>
      </c>
      <c r="K11" s="206">
        <v>60</v>
      </c>
      <c r="L11" s="306">
        <v>8</v>
      </c>
      <c r="M11" s="206">
        <v>40</v>
      </c>
      <c r="N11" s="477">
        <v>32</v>
      </c>
      <c r="O11" s="206">
        <v>20</v>
      </c>
    </row>
    <row r="12" spans="1:16" customFormat="1">
      <c r="A12" s="499">
        <f t="shared" si="0"/>
        <v>8</v>
      </c>
      <c r="B12" s="537" t="str">
        <f t="shared" si="2"/>
        <v/>
      </c>
      <c r="C12" s="254" t="s">
        <v>291</v>
      </c>
      <c r="D12" s="223" t="s">
        <v>183</v>
      </c>
      <c r="E12" s="500">
        <f t="shared" si="3"/>
        <v>100</v>
      </c>
      <c r="F12" s="278"/>
      <c r="G12" s="206"/>
      <c r="H12" s="515">
        <v>2</v>
      </c>
      <c r="I12" s="7">
        <f>IFERROR(VLOOKUP(H12,得点テーブル!$B$6:$D$133,3,0),"")</f>
        <v>100</v>
      </c>
      <c r="J12" s="355"/>
      <c r="K12" s="206"/>
      <c r="L12" s="306"/>
      <c r="M12" s="206"/>
      <c r="N12" s="477"/>
      <c r="O12" s="206"/>
    </row>
    <row r="13" spans="1:16" customFormat="1">
      <c r="A13" s="499">
        <f t="shared" si="0"/>
        <v>8</v>
      </c>
      <c r="B13" s="537" t="str">
        <f t="shared" si="2"/>
        <v>T</v>
      </c>
      <c r="C13" s="254" t="s">
        <v>403</v>
      </c>
      <c r="D13" s="532" t="s">
        <v>203</v>
      </c>
      <c r="E13" s="500">
        <f t="shared" si="3"/>
        <v>100</v>
      </c>
      <c r="F13" s="278"/>
      <c r="G13" s="206"/>
      <c r="H13" s="515"/>
      <c r="I13" s="7" t="str">
        <f>IFERROR(VLOOKUP(H13,得点テーブル!$B$6:$D$133,3,0),"")</f>
        <v/>
      </c>
      <c r="J13" s="355">
        <v>8</v>
      </c>
      <c r="K13" s="206">
        <v>60</v>
      </c>
      <c r="L13" s="306">
        <v>8</v>
      </c>
      <c r="M13" s="206">
        <v>40</v>
      </c>
      <c r="N13" s="477"/>
      <c r="O13" s="206"/>
    </row>
    <row r="14" spans="1:16" customFormat="1">
      <c r="A14" s="499">
        <f t="shared" si="0"/>
        <v>8</v>
      </c>
      <c r="B14" s="537" t="str">
        <f t="shared" si="2"/>
        <v>T</v>
      </c>
      <c r="C14" s="246" t="s">
        <v>529</v>
      </c>
      <c r="D14" s="243" t="s">
        <v>184</v>
      </c>
      <c r="E14" s="500">
        <f t="shared" si="3"/>
        <v>100</v>
      </c>
      <c r="F14" s="278"/>
      <c r="G14" s="206"/>
      <c r="H14" s="515"/>
      <c r="I14" s="7" t="str">
        <f>IFERROR(VLOOKUP(H14,得点テーブル!$B$6:$D$133,3,0),"")</f>
        <v/>
      </c>
      <c r="J14" s="355"/>
      <c r="K14" s="206"/>
      <c r="L14" s="306">
        <v>2</v>
      </c>
      <c r="M14" s="206">
        <v>100</v>
      </c>
      <c r="N14" s="477"/>
      <c r="O14" s="206"/>
    </row>
    <row r="15" spans="1:16" customFormat="1">
      <c r="A15" s="499">
        <f t="shared" si="0"/>
        <v>11</v>
      </c>
      <c r="B15" s="537" t="str">
        <f t="shared" si="2"/>
        <v/>
      </c>
      <c r="C15" s="254" t="s">
        <v>470</v>
      </c>
      <c r="D15" s="237" t="s">
        <v>183</v>
      </c>
      <c r="E15" s="500">
        <f t="shared" si="3"/>
        <v>80</v>
      </c>
      <c r="F15" s="278"/>
      <c r="G15" s="206"/>
      <c r="H15" s="515">
        <v>3</v>
      </c>
      <c r="I15" s="7">
        <f>IFERROR(VLOOKUP(H15,得点テーブル!$B$6:$D$133,3,0),"")</f>
        <v>80</v>
      </c>
      <c r="J15" s="355"/>
      <c r="K15" s="206"/>
      <c r="L15" s="306"/>
      <c r="M15" s="206"/>
      <c r="N15" s="477"/>
      <c r="O15" s="206"/>
    </row>
    <row r="16" spans="1:16" customFormat="1">
      <c r="A16" s="499">
        <f t="shared" si="0"/>
        <v>12</v>
      </c>
      <c r="B16" s="537" t="str">
        <f t="shared" si="2"/>
        <v/>
      </c>
      <c r="C16" s="248" t="s">
        <v>478</v>
      </c>
      <c r="D16" s="250" t="s">
        <v>759</v>
      </c>
      <c r="E16" s="500">
        <f t="shared" si="3"/>
        <v>70</v>
      </c>
      <c r="F16" s="278"/>
      <c r="G16" s="206"/>
      <c r="H16" s="515">
        <v>8</v>
      </c>
      <c r="I16" s="7">
        <f>IFERROR(VLOOKUP(H16,得点テーブル!$B$6:$D$133,3,0),"")</f>
        <v>40</v>
      </c>
      <c r="J16" s="355"/>
      <c r="K16" s="206"/>
      <c r="L16" s="306"/>
      <c r="M16" s="206"/>
      <c r="N16" s="477">
        <v>16</v>
      </c>
      <c r="O16" s="206">
        <v>30</v>
      </c>
    </row>
    <row r="17" spans="1:15" customFormat="1">
      <c r="A17" s="499">
        <f t="shared" si="0"/>
        <v>13</v>
      </c>
      <c r="B17" s="537" t="str">
        <f t="shared" si="2"/>
        <v/>
      </c>
      <c r="C17" s="248" t="s">
        <v>370</v>
      </c>
      <c r="D17" s="280" t="s">
        <v>184</v>
      </c>
      <c r="E17" s="500">
        <f t="shared" si="3"/>
        <v>60</v>
      </c>
      <c r="F17" s="278"/>
      <c r="G17" s="206"/>
      <c r="H17" s="515"/>
      <c r="I17" s="7" t="str">
        <f>IFERROR(VLOOKUP(H17,得点テーブル!$B$6:$D$133,3,0),"")</f>
        <v/>
      </c>
      <c r="J17" s="355">
        <v>8</v>
      </c>
      <c r="K17" s="206">
        <v>60</v>
      </c>
      <c r="L17" s="306"/>
      <c r="M17" s="206"/>
      <c r="N17" s="477"/>
      <c r="O17" s="206"/>
    </row>
    <row r="18" spans="1:15" customFormat="1">
      <c r="A18" s="499">
        <f t="shared" si="0"/>
        <v>13</v>
      </c>
      <c r="B18" s="537" t="str">
        <f t="shared" si="2"/>
        <v>T</v>
      </c>
      <c r="C18" s="246" t="s">
        <v>426</v>
      </c>
      <c r="D18" s="243" t="s">
        <v>2</v>
      </c>
      <c r="E18" s="500">
        <f t="shared" si="3"/>
        <v>60</v>
      </c>
      <c r="F18" s="278"/>
      <c r="G18" s="206"/>
      <c r="H18" s="515"/>
      <c r="I18" s="7" t="str">
        <f>IFERROR(VLOOKUP(H18,得点テーブル!$B$6:$D$133,3,0),"")</f>
        <v/>
      </c>
      <c r="J18" s="355">
        <v>8</v>
      </c>
      <c r="K18" s="206">
        <v>60</v>
      </c>
      <c r="L18" s="306"/>
      <c r="M18" s="206"/>
      <c r="N18" s="477"/>
      <c r="O18" s="206"/>
    </row>
    <row r="19" spans="1:15" customFormat="1">
      <c r="A19" s="499">
        <f t="shared" si="0"/>
        <v>15</v>
      </c>
      <c r="B19" s="537" t="str">
        <f t="shared" si="2"/>
        <v/>
      </c>
      <c r="C19" s="254" t="s">
        <v>382</v>
      </c>
      <c r="D19" s="243" t="s">
        <v>4</v>
      </c>
      <c r="E19" s="500">
        <f t="shared" si="3"/>
        <v>45</v>
      </c>
      <c r="F19" s="278"/>
      <c r="G19" s="206"/>
      <c r="H19" s="515">
        <v>16</v>
      </c>
      <c r="I19" s="7">
        <f>IFERROR(VLOOKUP(H19,得点テーブル!$B$6:$D$133,3,0),"")</f>
        <v>25</v>
      </c>
      <c r="J19" s="355"/>
      <c r="K19" s="206"/>
      <c r="L19" s="306"/>
      <c r="M19" s="206"/>
      <c r="N19" s="477">
        <v>32</v>
      </c>
      <c r="O19" s="206">
        <v>20</v>
      </c>
    </row>
    <row r="20" spans="1:15" customFormat="1">
      <c r="A20" s="499">
        <f t="shared" si="0"/>
        <v>15</v>
      </c>
      <c r="B20" s="537" t="str">
        <f t="shared" si="2"/>
        <v>T</v>
      </c>
      <c r="C20" s="254" t="s">
        <v>469</v>
      </c>
      <c r="D20" s="243" t="s">
        <v>183</v>
      </c>
      <c r="E20" s="500">
        <f t="shared" si="3"/>
        <v>45</v>
      </c>
      <c r="F20" s="278"/>
      <c r="G20" s="206"/>
      <c r="H20" s="515">
        <v>16</v>
      </c>
      <c r="I20" s="7">
        <f>IFERROR(VLOOKUP(H20,得点テーブル!$B$6:$D$133,3,0),"")</f>
        <v>25</v>
      </c>
      <c r="J20" s="355"/>
      <c r="K20" s="206"/>
      <c r="L20" s="306"/>
      <c r="M20" s="206"/>
      <c r="N20" s="477">
        <v>32</v>
      </c>
      <c r="O20" s="206">
        <v>20</v>
      </c>
    </row>
    <row r="21" spans="1:15" customFormat="1">
      <c r="A21" s="499">
        <f t="shared" si="0"/>
        <v>17</v>
      </c>
      <c r="B21" s="537" t="str">
        <f t="shared" si="2"/>
        <v/>
      </c>
      <c r="C21" s="246" t="s">
        <v>531</v>
      </c>
      <c r="D21" s="235" t="s">
        <v>863</v>
      </c>
      <c r="E21" s="500">
        <f t="shared" si="3"/>
        <v>40</v>
      </c>
      <c r="F21" s="278"/>
      <c r="G21" s="206"/>
      <c r="H21" s="515"/>
      <c r="I21" s="7" t="str">
        <f>IFERROR(VLOOKUP(H21,得点テーブル!$B$6:$D$133,3,0),"")</f>
        <v/>
      </c>
      <c r="J21" s="355"/>
      <c r="K21" s="206"/>
      <c r="L21" s="306">
        <v>8</v>
      </c>
      <c r="M21" s="206">
        <v>40</v>
      </c>
      <c r="N21" s="477"/>
      <c r="O21" s="206"/>
    </row>
    <row r="22" spans="1:15" customFormat="1">
      <c r="A22" s="499">
        <f t="shared" si="0"/>
        <v>17</v>
      </c>
      <c r="B22" s="537" t="str">
        <f t="shared" si="2"/>
        <v>T</v>
      </c>
      <c r="C22" s="233" t="s">
        <v>961</v>
      </c>
      <c r="D22" s="530" t="s">
        <v>962</v>
      </c>
      <c r="E22" s="500">
        <f t="shared" si="3"/>
        <v>40</v>
      </c>
      <c r="F22" s="278"/>
      <c r="G22" s="206"/>
      <c r="H22" s="515">
        <v>8</v>
      </c>
      <c r="I22" s="7">
        <f>IFERROR(VLOOKUP(H22,得点テーブル!$B$6:$D$133,3,0),"")</f>
        <v>40</v>
      </c>
      <c r="J22" s="355"/>
      <c r="K22" s="206"/>
      <c r="L22" s="306"/>
      <c r="M22" s="206"/>
      <c r="N22" s="477"/>
      <c r="O22" s="206"/>
    </row>
    <row r="23" spans="1:15" customFormat="1">
      <c r="A23" s="499">
        <f t="shared" si="0"/>
        <v>19</v>
      </c>
      <c r="B23" s="537" t="str">
        <f t="shared" si="2"/>
        <v/>
      </c>
      <c r="C23" s="254" t="s">
        <v>339</v>
      </c>
      <c r="D23" s="243" t="s">
        <v>721</v>
      </c>
      <c r="E23" s="500">
        <f t="shared" si="3"/>
        <v>25</v>
      </c>
      <c r="F23" s="278"/>
      <c r="G23" s="206"/>
      <c r="H23" s="515">
        <v>16</v>
      </c>
      <c r="I23" s="7">
        <f>IFERROR(VLOOKUP(H23,得点テーブル!$B$6:$D$133,3,0),"")</f>
        <v>25</v>
      </c>
      <c r="J23" s="355"/>
      <c r="K23" s="206"/>
      <c r="L23" s="306"/>
      <c r="M23" s="206"/>
      <c r="N23" s="477"/>
      <c r="O23" s="206"/>
    </row>
    <row r="24" spans="1:15" customFormat="1">
      <c r="A24" s="499">
        <f t="shared" si="0"/>
        <v>19</v>
      </c>
      <c r="B24" s="537" t="str">
        <f t="shared" si="2"/>
        <v>T</v>
      </c>
      <c r="C24" s="233" t="s">
        <v>963</v>
      </c>
      <c r="D24" s="530" t="s">
        <v>964</v>
      </c>
      <c r="E24" s="500">
        <f t="shared" si="3"/>
        <v>25</v>
      </c>
      <c r="F24" s="278"/>
      <c r="G24" s="206"/>
      <c r="H24" s="515">
        <v>16</v>
      </c>
      <c r="I24" s="7">
        <f>IFERROR(VLOOKUP(H24,得点テーブル!$B$6:$D$133,3,0),"")</f>
        <v>25</v>
      </c>
      <c r="J24" s="355"/>
      <c r="K24" s="206"/>
      <c r="L24" s="306"/>
      <c r="M24" s="206"/>
      <c r="N24" s="477"/>
      <c r="O24" s="206"/>
    </row>
    <row r="25" spans="1:15" customFormat="1">
      <c r="A25" s="499">
        <f t="shared" si="0"/>
        <v>19</v>
      </c>
      <c r="B25" s="537" t="str">
        <f t="shared" si="2"/>
        <v>T</v>
      </c>
      <c r="C25" s="233" t="s">
        <v>965</v>
      </c>
      <c r="D25" s="533" t="s">
        <v>735</v>
      </c>
      <c r="E25" s="500">
        <f t="shared" si="3"/>
        <v>25</v>
      </c>
      <c r="F25" s="278"/>
      <c r="G25" s="206"/>
      <c r="H25" s="515">
        <v>16</v>
      </c>
      <c r="I25" s="7">
        <f>IFERROR(VLOOKUP(H25,得点テーブル!$B$6:$D$133,3,0),"")</f>
        <v>25</v>
      </c>
      <c r="J25" s="355"/>
      <c r="K25" s="206"/>
      <c r="L25" s="306"/>
      <c r="M25" s="206"/>
      <c r="N25" s="477"/>
      <c r="O25" s="206"/>
    </row>
    <row r="26" spans="1:15" customFormat="1">
      <c r="A26" s="499">
        <f t="shared" si="0"/>
        <v>22</v>
      </c>
      <c r="B26" s="537" t="str">
        <f t="shared" si="2"/>
        <v/>
      </c>
      <c r="C26" s="246" t="s">
        <v>474</v>
      </c>
      <c r="D26" s="529" t="s">
        <v>534</v>
      </c>
      <c r="E26" s="500">
        <f t="shared" si="3"/>
        <v>20</v>
      </c>
      <c r="F26" s="278"/>
      <c r="G26" s="206"/>
      <c r="H26" s="515"/>
      <c r="I26" s="7" t="str">
        <f>IFERROR(VLOOKUP(H26,得点テーブル!$B$6:$D$133,3,0),"")</f>
        <v/>
      </c>
      <c r="J26" s="355"/>
      <c r="K26" s="206"/>
      <c r="L26" s="306"/>
      <c r="M26" s="206"/>
      <c r="N26" s="477">
        <v>32</v>
      </c>
      <c r="O26" s="206">
        <v>20</v>
      </c>
    </row>
    <row r="27" spans="1:15" customFormat="1">
      <c r="A27" s="499">
        <f t="shared" si="0"/>
        <v>22</v>
      </c>
      <c r="B27" s="537" t="str">
        <f t="shared" si="2"/>
        <v>T</v>
      </c>
      <c r="C27" s="254" t="s">
        <v>381</v>
      </c>
      <c r="D27" s="529" t="s">
        <v>183</v>
      </c>
      <c r="E27" s="500">
        <f t="shared" si="3"/>
        <v>20</v>
      </c>
      <c r="F27" s="278"/>
      <c r="G27" s="206"/>
      <c r="H27" s="515"/>
      <c r="I27" s="7" t="str">
        <f>IFERROR(VLOOKUP(H27,得点テーブル!$B$6:$D$133,3,0),"")</f>
        <v/>
      </c>
      <c r="J27" s="355"/>
      <c r="K27" s="206"/>
      <c r="L27" s="306"/>
      <c r="M27" s="206"/>
      <c r="N27" s="477">
        <v>32</v>
      </c>
      <c r="O27" s="206">
        <v>20</v>
      </c>
    </row>
    <row r="28" spans="1:15" customFormat="1">
      <c r="A28" s="27" t="str">
        <f>IF(E28=0,"",RANK(E28,$E$4:$E$28))</f>
        <v/>
      </c>
      <c r="B28" s="27" t="str">
        <f>IF(E28=0,"",IF(A28=A25,"T",""))</f>
        <v/>
      </c>
      <c r="C28" s="246"/>
      <c r="D28" s="243"/>
      <c r="E28" s="204"/>
      <c r="F28" s="278"/>
      <c r="G28" s="206" t="str">
        <f>IF(F28=0,"",VLOOKUP(F28,得点テーブル!$B$6:$H$133,3,FALSE))</f>
        <v/>
      </c>
      <c r="H28" s="515"/>
      <c r="I28" s="205" t="str">
        <f>IF(H28=0,"",VLOOKUP(H28,得点テーブル!$B$6:$H$133,3,FALSE))</f>
        <v/>
      </c>
      <c r="J28" s="355"/>
      <c r="K28" s="206" t="str">
        <f>IF(J28=0,"",VLOOKUP(J28,得点テーブル!$B$6:$H$133,5,FALSE))</f>
        <v/>
      </c>
      <c r="L28" s="306"/>
      <c r="M28" s="206" t="str">
        <f>IF(L28=0,"",VLOOKUP(L28,得点テーブル!$B$6:$H$133,6,FALSE))</f>
        <v/>
      </c>
      <c r="N28" s="477"/>
      <c r="O28" s="206" t="str">
        <f>IF(N28=0,"",VLOOKUP(N28,得点テーブル!$B$6:$H$133,7,FALSE))</f>
        <v/>
      </c>
    </row>
    <row r="29" spans="1:15" ht="3" customHeight="1">
      <c r="A29" s="44"/>
      <c r="B29" s="44"/>
      <c r="C29" s="44"/>
      <c r="D29" s="44"/>
      <c r="E29" s="44"/>
      <c r="F29" s="44"/>
      <c r="G29" s="44"/>
      <c r="H29" s="44"/>
      <c r="I29" s="203" t="s">
        <v>160</v>
      </c>
      <c r="J29" s="149"/>
      <c r="K29" s="44"/>
      <c r="L29" s="44"/>
      <c r="M29" s="44"/>
      <c r="N29" s="44"/>
      <c r="O29" s="44"/>
    </row>
    <row r="30" spans="1:15" customFormat="1" ht="19.5" customHeight="1">
      <c r="A30" t="s">
        <v>11</v>
      </c>
      <c r="C30" s="1"/>
      <c r="D30" s="182"/>
      <c r="F30" s="1" t="s">
        <v>157</v>
      </c>
      <c r="H30" s="32"/>
      <c r="I30" s="32"/>
      <c r="J30" s="127"/>
      <c r="K30" s="32"/>
      <c r="L30" s="1"/>
      <c r="M30" t="str">
        <f>M1</f>
        <v>2023/5/31現在</v>
      </c>
      <c r="N30" s="127"/>
    </row>
    <row r="31" spans="1:15" ht="4.5" customHeight="1">
      <c r="C31" s="32"/>
      <c r="D31" s="32"/>
    </row>
    <row r="32" spans="1:15" ht="13.5" customHeight="1">
      <c r="A32" s="599" t="s">
        <v>172</v>
      </c>
      <c r="B32" s="600"/>
      <c r="C32" s="588" t="s">
        <v>12</v>
      </c>
      <c r="D32" s="590" t="s">
        <v>174</v>
      </c>
      <c r="E32" s="14" t="s">
        <v>175</v>
      </c>
      <c r="F32" s="594" t="str">
        <f>F2</f>
        <v>R5会長杯</v>
      </c>
      <c r="G32" s="608"/>
      <c r="H32" s="594" t="str">
        <f>H2</f>
        <v>R5マスターズ</v>
      </c>
      <c r="I32" s="608"/>
      <c r="J32" s="596" t="str">
        <f>J2</f>
        <v>R4県選手権</v>
      </c>
      <c r="K32" s="597"/>
      <c r="L32" s="596" t="str">
        <f>L2</f>
        <v>R4室内</v>
      </c>
      <c r="M32" s="597"/>
      <c r="N32" s="606" t="str">
        <f>N2</f>
        <v>R4熊谷杯</v>
      </c>
      <c r="O32" s="607"/>
    </row>
    <row r="33" spans="1:16" ht="13.5" customHeight="1">
      <c r="A33" s="601"/>
      <c r="B33" s="602"/>
      <c r="C33" s="589"/>
      <c r="D33" s="591"/>
      <c r="E33" s="15" t="s">
        <v>176</v>
      </c>
      <c r="F33" s="135" t="s">
        <v>177</v>
      </c>
      <c r="G33" s="16" t="s">
        <v>175</v>
      </c>
      <c r="H33" s="135" t="s">
        <v>177</v>
      </c>
      <c r="I33" s="16" t="s">
        <v>175</v>
      </c>
      <c r="J33" s="128" t="s">
        <v>177</v>
      </c>
      <c r="K33" s="16" t="s">
        <v>175</v>
      </c>
      <c r="L33" s="135" t="s">
        <v>177</v>
      </c>
      <c r="M33" s="16" t="s">
        <v>175</v>
      </c>
      <c r="N33" s="128" t="s">
        <v>177</v>
      </c>
      <c r="O33" s="16" t="s">
        <v>175</v>
      </c>
    </row>
    <row r="34" spans="1:16" ht="3" customHeight="1">
      <c r="A34" s="33"/>
      <c r="B34" s="34"/>
      <c r="C34" s="35"/>
      <c r="D34" s="36"/>
      <c r="E34" s="33"/>
      <c r="F34" s="146"/>
      <c r="G34" s="37"/>
      <c r="H34" s="141"/>
      <c r="I34" s="23"/>
      <c r="J34" s="129"/>
      <c r="K34" s="23"/>
      <c r="L34" s="146"/>
      <c r="M34" s="37"/>
      <c r="N34" s="129"/>
      <c r="O34" s="23"/>
    </row>
    <row r="35" spans="1:16" customFormat="1">
      <c r="A35" s="27">
        <f t="shared" ref="A35:A58" si="4">RANK(E35,$E$35:$E$59,0)</f>
        <v>1</v>
      </c>
      <c r="B35" s="537" t="str">
        <f t="shared" ref="B35:B54" si="5">IF(E35=E34,"T","")</f>
        <v/>
      </c>
      <c r="C35" s="338" t="s">
        <v>532</v>
      </c>
      <c r="D35" s="237" t="s">
        <v>6</v>
      </c>
      <c r="E35" s="6">
        <f t="shared" ref="E35:E58" si="6">SUM(G35,I35,K35,M35,O35)</f>
        <v>330</v>
      </c>
      <c r="F35" s="430">
        <v>2</v>
      </c>
      <c r="G35" s="7">
        <f>IFERROR(VLOOKUP(F35,得点テーブル!$B$6:$D$133,3,0),"")</f>
        <v>100</v>
      </c>
      <c r="H35" s="541">
        <v>2</v>
      </c>
      <c r="I35" s="7">
        <f>IFERROR(VLOOKUP(H35,得点テーブル!$B$6:$D$133,3,0),"")</f>
        <v>100</v>
      </c>
      <c r="J35" s="179">
        <v>4</v>
      </c>
      <c r="K35" s="40">
        <v>100</v>
      </c>
      <c r="L35" s="303"/>
      <c r="M35" s="40"/>
      <c r="N35" s="439">
        <v>16</v>
      </c>
      <c r="O35" s="40">
        <v>30</v>
      </c>
    </row>
    <row r="36" spans="1:16" customFormat="1">
      <c r="A36" s="27">
        <f t="shared" si="4"/>
        <v>2</v>
      </c>
      <c r="B36" s="537" t="str">
        <f t="shared" si="5"/>
        <v/>
      </c>
      <c r="C36" s="233" t="s">
        <v>533</v>
      </c>
      <c r="D36" s="475" t="s">
        <v>184</v>
      </c>
      <c r="E36" s="6">
        <f t="shared" si="6"/>
        <v>320</v>
      </c>
      <c r="F36" s="431">
        <v>4</v>
      </c>
      <c r="G36" s="7">
        <f>IFERROR(VLOOKUP(F36,得点テーブル!$B$6:$D$133,3,0),"")</f>
        <v>70</v>
      </c>
      <c r="H36" s="520"/>
      <c r="I36" s="7" t="str">
        <f>IFERROR(VLOOKUP(H36,得点テーブル!$B$6:$D$133,3,0),"")</f>
        <v/>
      </c>
      <c r="J36" s="151">
        <v>4</v>
      </c>
      <c r="K36" s="40">
        <v>100</v>
      </c>
      <c r="L36" s="147">
        <v>2</v>
      </c>
      <c r="M36" s="40">
        <v>100</v>
      </c>
      <c r="N36" s="438">
        <v>8</v>
      </c>
      <c r="O36" s="40">
        <v>50</v>
      </c>
      <c r="P36" s="32"/>
    </row>
    <row r="37" spans="1:16" ht="13.5" customHeight="1">
      <c r="A37" s="27">
        <f t="shared" si="4"/>
        <v>3</v>
      </c>
      <c r="B37" s="537" t="str">
        <f t="shared" si="5"/>
        <v/>
      </c>
      <c r="C37" s="254" t="s">
        <v>530</v>
      </c>
      <c r="D37" s="235" t="s">
        <v>863</v>
      </c>
      <c r="E37" s="6">
        <f t="shared" si="6"/>
        <v>245</v>
      </c>
      <c r="F37" s="431">
        <v>4</v>
      </c>
      <c r="G37" s="7">
        <f>IFERROR(VLOOKUP(F37,得点テーブル!$B$6:$D$133,3,0),"")</f>
        <v>70</v>
      </c>
      <c r="H37" s="520">
        <v>16</v>
      </c>
      <c r="I37" s="7">
        <f>IFERROR(VLOOKUP(H37,得点テーブル!$B$6:$D$133,3,0),"")</f>
        <v>25</v>
      </c>
      <c r="J37" s="152">
        <v>8</v>
      </c>
      <c r="K37" s="40">
        <v>60</v>
      </c>
      <c r="L37" s="147">
        <v>4</v>
      </c>
      <c r="M37" s="40">
        <v>70</v>
      </c>
      <c r="N37" s="438">
        <v>32</v>
      </c>
      <c r="O37" s="40">
        <v>20</v>
      </c>
    </row>
    <row r="38" spans="1:16" ht="13.5" customHeight="1">
      <c r="A38" s="27">
        <f t="shared" si="4"/>
        <v>4</v>
      </c>
      <c r="B38" s="537" t="str">
        <f t="shared" si="5"/>
        <v/>
      </c>
      <c r="C38" s="332" t="s">
        <v>433</v>
      </c>
      <c r="D38" s="531" t="s">
        <v>236</v>
      </c>
      <c r="E38" s="6">
        <f t="shared" si="6"/>
        <v>200</v>
      </c>
      <c r="F38" s="385"/>
      <c r="G38" s="7" t="str">
        <f>IFERROR(VLOOKUP(F38,得点テーブル!$B$6:$D$133,3,0),"")</f>
        <v/>
      </c>
      <c r="H38" s="385"/>
      <c r="I38" s="7" t="str">
        <f>IFERROR(VLOOKUP(H38,得点テーブル!$B$6:$D$133,3,0),"")</f>
        <v/>
      </c>
      <c r="J38" s="179">
        <v>1</v>
      </c>
      <c r="K38" s="40">
        <v>200</v>
      </c>
      <c r="L38" s="162"/>
      <c r="M38" s="40"/>
      <c r="N38" s="440"/>
      <c r="O38" s="40"/>
      <c r="P38"/>
    </row>
    <row r="39" spans="1:16" customFormat="1">
      <c r="A39" s="27">
        <f t="shared" si="4"/>
        <v>4</v>
      </c>
      <c r="B39" s="537" t="str">
        <f t="shared" si="5"/>
        <v>T</v>
      </c>
      <c r="C39" s="254" t="s">
        <v>436</v>
      </c>
      <c r="D39" s="249" t="s">
        <v>184</v>
      </c>
      <c r="E39" s="6">
        <f t="shared" si="6"/>
        <v>200</v>
      </c>
      <c r="F39" s="385">
        <v>1</v>
      </c>
      <c r="G39" s="7">
        <f>IFERROR(VLOOKUP(F39,得点テーブル!$B$6:$D$133,3,0),"")</f>
        <v>150</v>
      </c>
      <c r="H39" s="385"/>
      <c r="I39" s="7" t="str">
        <f>IFERROR(VLOOKUP(H39,得点テーブル!$B$6:$D$133,3,0),"")</f>
        <v/>
      </c>
      <c r="J39" s="148"/>
      <c r="K39" s="40"/>
      <c r="L39" s="162"/>
      <c r="M39" s="40"/>
      <c r="N39" s="438">
        <v>8</v>
      </c>
      <c r="O39" s="40">
        <v>50</v>
      </c>
    </row>
    <row r="40" spans="1:16" ht="13.5" customHeight="1">
      <c r="A40" s="27">
        <f t="shared" si="4"/>
        <v>6</v>
      </c>
      <c r="B40" s="537" t="str">
        <f t="shared" si="5"/>
        <v/>
      </c>
      <c r="C40" s="442" t="s">
        <v>319</v>
      </c>
      <c r="D40" s="237" t="s">
        <v>187</v>
      </c>
      <c r="E40" s="6">
        <f t="shared" si="6"/>
        <v>180</v>
      </c>
      <c r="F40" s="432"/>
      <c r="G40" s="7" t="str">
        <f>IFERROR(VLOOKUP(F40,得点テーブル!$B$6:$D$133,3,0),"")</f>
        <v/>
      </c>
      <c r="H40" s="517"/>
      <c r="I40" s="7" t="str">
        <f>IFERROR(VLOOKUP(H40,得点テーブル!$B$6:$D$133,3,0),"")</f>
        <v/>
      </c>
      <c r="J40" s="148"/>
      <c r="K40" s="40"/>
      <c r="L40" s="144"/>
      <c r="M40" s="40"/>
      <c r="N40" s="438">
        <v>1</v>
      </c>
      <c r="O40" s="40">
        <v>180</v>
      </c>
      <c r="P40"/>
    </row>
    <row r="41" spans="1:16" ht="13.5" customHeight="1">
      <c r="A41" s="27">
        <f t="shared" si="4"/>
        <v>7</v>
      </c>
      <c r="B41" s="537" t="str">
        <f t="shared" si="5"/>
        <v/>
      </c>
      <c r="C41" s="253" t="s">
        <v>431</v>
      </c>
      <c r="D41" s="237" t="s">
        <v>2</v>
      </c>
      <c r="E41" s="6">
        <f t="shared" si="6"/>
        <v>150</v>
      </c>
      <c r="F41" s="433"/>
      <c r="G41" s="7" t="str">
        <f>IFERROR(VLOOKUP(F41,得点テーブル!$B$6:$D$133,3,0),"")</f>
        <v/>
      </c>
      <c r="H41" s="517"/>
      <c r="I41" s="7" t="str">
        <f>IFERROR(VLOOKUP(H41,得点テーブル!$B$6:$D$133,3,0),"")</f>
        <v/>
      </c>
      <c r="J41" s="148">
        <v>2</v>
      </c>
      <c r="K41" s="40">
        <v>150</v>
      </c>
      <c r="L41" s="144"/>
      <c r="M41" s="40"/>
      <c r="N41" s="438"/>
      <c r="O41" s="40"/>
    </row>
    <row r="42" spans="1:16" customFormat="1">
      <c r="A42" s="27">
        <f t="shared" si="4"/>
        <v>7</v>
      </c>
      <c r="B42" s="537" t="str">
        <f t="shared" si="5"/>
        <v>T</v>
      </c>
      <c r="C42" s="233" t="s">
        <v>448</v>
      </c>
      <c r="D42" s="243" t="s">
        <v>186</v>
      </c>
      <c r="E42" s="6">
        <f t="shared" si="6"/>
        <v>150</v>
      </c>
      <c r="F42" s="433"/>
      <c r="G42" s="7" t="str">
        <f>IFERROR(VLOOKUP(F42,得点テーブル!$B$6:$D$133,3,0),"")</f>
        <v/>
      </c>
      <c r="H42" s="517"/>
      <c r="I42" s="7" t="str">
        <f>IFERROR(VLOOKUP(H42,得点テーブル!$B$6:$D$133,3,0),"")</f>
        <v/>
      </c>
      <c r="J42" s="148"/>
      <c r="K42" s="40"/>
      <c r="L42" s="144">
        <v>1</v>
      </c>
      <c r="M42" s="40">
        <v>150</v>
      </c>
      <c r="N42" s="438"/>
      <c r="O42" s="40"/>
      <c r="P42" s="32"/>
    </row>
    <row r="43" spans="1:16" customFormat="1">
      <c r="A43" s="27">
        <f t="shared" si="4"/>
        <v>7</v>
      </c>
      <c r="B43" s="537" t="str">
        <f t="shared" si="5"/>
        <v>T</v>
      </c>
      <c r="C43" s="41" t="s">
        <v>376</v>
      </c>
      <c r="D43" s="237" t="s">
        <v>217</v>
      </c>
      <c r="E43" s="6">
        <f t="shared" si="6"/>
        <v>150</v>
      </c>
      <c r="F43" s="433"/>
      <c r="G43" s="7"/>
      <c r="H43" s="517">
        <v>1</v>
      </c>
      <c r="I43" s="7">
        <f>IFERROR(VLOOKUP(H43,得点テーブル!$B$6:$D$133,3,0),"")</f>
        <v>150</v>
      </c>
      <c r="J43" s="148"/>
      <c r="K43" s="40"/>
      <c r="L43" s="144"/>
      <c r="M43" s="40"/>
      <c r="N43" s="438"/>
      <c r="O43" s="40"/>
    </row>
    <row r="44" spans="1:16" customFormat="1">
      <c r="A44" s="27">
        <f t="shared" si="4"/>
        <v>10</v>
      </c>
      <c r="B44" s="537" t="str">
        <f t="shared" si="5"/>
        <v/>
      </c>
      <c r="C44" s="233" t="s">
        <v>511</v>
      </c>
      <c r="D44" s="237" t="s">
        <v>179</v>
      </c>
      <c r="E44" s="6">
        <f t="shared" si="6"/>
        <v>140</v>
      </c>
      <c r="F44" s="434">
        <v>8</v>
      </c>
      <c r="G44" s="7">
        <f>IFERROR(VLOOKUP(F44,得点テーブル!$B$6:$D$133,3,0),"")</f>
        <v>40</v>
      </c>
      <c r="H44" s="518"/>
      <c r="I44" s="7" t="str">
        <f>IFERROR(VLOOKUP(H44,得点テーブル!$B$6:$D$133,3,0),"")</f>
        <v/>
      </c>
      <c r="J44" s="356">
        <v>16</v>
      </c>
      <c r="K44" s="40">
        <v>40</v>
      </c>
      <c r="L44" s="304">
        <v>8</v>
      </c>
      <c r="M44" s="40">
        <v>40</v>
      </c>
      <c r="N44" s="441">
        <v>32</v>
      </c>
      <c r="O44" s="206">
        <v>20</v>
      </c>
      <c r="P44" s="32"/>
    </row>
    <row r="45" spans="1:16" ht="13.5" customHeight="1">
      <c r="A45" s="27">
        <f t="shared" si="4"/>
        <v>11</v>
      </c>
      <c r="B45" s="537" t="str">
        <f t="shared" si="5"/>
        <v/>
      </c>
      <c r="C45" s="269" t="s">
        <v>503</v>
      </c>
      <c r="D45" s="38" t="s">
        <v>534</v>
      </c>
      <c r="E45" s="6">
        <f t="shared" si="6"/>
        <v>120</v>
      </c>
      <c r="F45" s="430">
        <v>8</v>
      </c>
      <c r="G45" s="7">
        <f>IFERROR(VLOOKUP(F45,得点テーブル!$B$6:$D$133,3,0),"")</f>
        <v>40</v>
      </c>
      <c r="H45" s="517">
        <v>8</v>
      </c>
      <c r="I45" s="7">
        <f>IFERROR(VLOOKUP(H45,得点テーブル!$B$6:$D$133,3,0),"")</f>
        <v>40</v>
      </c>
      <c r="J45" s="148"/>
      <c r="K45" s="40"/>
      <c r="L45" s="144">
        <v>8</v>
      </c>
      <c r="M45" s="40">
        <v>40</v>
      </c>
      <c r="N45" s="438"/>
      <c r="O45" s="40"/>
      <c r="P45"/>
    </row>
    <row r="46" spans="1:16" ht="13.5" customHeight="1">
      <c r="A46" s="27">
        <f t="shared" si="4"/>
        <v>12</v>
      </c>
      <c r="B46" s="537" t="str">
        <f t="shared" si="5"/>
        <v/>
      </c>
      <c r="C46" s="253" t="s">
        <v>434</v>
      </c>
      <c r="D46" s="237" t="s">
        <v>918</v>
      </c>
      <c r="E46" s="6">
        <f t="shared" si="6"/>
        <v>110</v>
      </c>
      <c r="F46" s="430"/>
      <c r="G46" s="7" t="str">
        <f>IFERROR(VLOOKUP(F46,得点テーブル!$B$6:$D$133,3,0),"")</f>
        <v/>
      </c>
      <c r="H46" s="519">
        <v>4</v>
      </c>
      <c r="I46" s="7">
        <f>IFERROR(VLOOKUP(H46,得点テーブル!$B$6:$D$133,3,0),"")</f>
        <v>70</v>
      </c>
      <c r="J46" s="148">
        <v>16</v>
      </c>
      <c r="K46" s="40">
        <v>40</v>
      </c>
      <c r="L46" s="144"/>
      <c r="M46" s="40"/>
      <c r="N46" s="438"/>
      <c r="O46" s="40"/>
      <c r="P46"/>
    </row>
    <row r="47" spans="1:16" ht="13.5" customHeight="1">
      <c r="A47" s="27">
        <f t="shared" si="4"/>
        <v>13</v>
      </c>
      <c r="B47" s="537" t="str">
        <f t="shared" si="5"/>
        <v/>
      </c>
      <c r="C47" s="233" t="s">
        <v>714</v>
      </c>
      <c r="D47" s="443" t="s">
        <v>184</v>
      </c>
      <c r="E47" s="6">
        <f t="shared" si="6"/>
        <v>80</v>
      </c>
      <c r="F47" s="430">
        <v>8</v>
      </c>
      <c r="G47" s="7">
        <f>IFERROR(VLOOKUP(F47,得点テーブル!$B$6:$D$133,3,0),"")</f>
        <v>40</v>
      </c>
      <c r="H47" s="517">
        <v>8</v>
      </c>
      <c r="I47" s="7">
        <f>IFERROR(VLOOKUP(H47,得点テーブル!$B$6:$D$133,3,0),"")</f>
        <v>40</v>
      </c>
      <c r="J47" s="148"/>
      <c r="K47" s="40"/>
      <c r="L47" s="144"/>
      <c r="M47" s="40"/>
      <c r="N47" s="438"/>
      <c r="O47" s="40"/>
      <c r="P47"/>
    </row>
    <row r="48" spans="1:16" ht="13.5" customHeight="1">
      <c r="A48" s="27">
        <f t="shared" si="4"/>
        <v>14</v>
      </c>
      <c r="B48" s="537" t="str">
        <f t="shared" si="5"/>
        <v/>
      </c>
      <c r="C48" s="233" t="s">
        <v>969</v>
      </c>
      <c r="D48" s="243" t="s">
        <v>759</v>
      </c>
      <c r="E48" s="6">
        <f t="shared" si="6"/>
        <v>70</v>
      </c>
      <c r="F48" s="430"/>
      <c r="G48" s="7"/>
      <c r="H48" s="517">
        <v>4</v>
      </c>
      <c r="I48" s="7">
        <f>IFERROR(VLOOKUP(H48,得点テーブル!$B$6:$D$133,3,0),"")</f>
        <v>70</v>
      </c>
      <c r="J48" s="148"/>
      <c r="K48" s="40"/>
      <c r="L48" s="144"/>
      <c r="M48" s="40"/>
      <c r="N48" s="438"/>
      <c r="O48" s="40"/>
      <c r="P48"/>
    </row>
    <row r="49" spans="1:16" ht="13.5" customHeight="1">
      <c r="A49" s="27">
        <f t="shared" si="4"/>
        <v>15</v>
      </c>
      <c r="B49" s="537" t="str">
        <f t="shared" si="5"/>
        <v/>
      </c>
      <c r="C49" s="253" t="s">
        <v>398</v>
      </c>
      <c r="D49" s="243" t="s">
        <v>179</v>
      </c>
      <c r="E49" s="6">
        <f t="shared" si="6"/>
        <v>60</v>
      </c>
      <c r="F49" s="430"/>
      <c r="G49" s="7" t="str">
        <f>IFERROR(VLOOKUP(F49,得点テーブル!$B$6:$D$133,3,0),"")</f>
        <v/>
      </c>
      <c r="H49" s="517"/>
      <c r="I49" s="7" t="str">
        <f>IFERROR(VLOOKUP(H49,得点テーブル!$B$6:$D$133,3,0),"")</f>
        <v/>
      </c>
      <c r="J49" s="148"/>
      <c r="K49" s="40"/>
      <c r="L49" s="144">
        <v>8</v>
      </c>
      <c r="M49" s="40">
        <v>40</v>
      </c>
      <c r="N49" s="438">
        <v>32</v>
      </c>
      <c r="O49" s="40">
        <v>20</v>
      </c>
      <c r="P49"/>
    </row>
    <row r="50" spans="1:16" ht="13.5" customHeight="1">
      <c r="A50" s="27">
        <f t="shared" si="4"/>
        <v>15</v>
      </c>
      <c r="B50" s="537" t="str">
        <f t="shared" si="5"/>
        <v>T</v>
      </c>
      <c r="C50" s="232" t="s">
        <v>535</v>
      </c>
      <c r="D50" s="243" t="s">
        <v>2</v>
      </c>
      <c r="E50" s="6">
        <f t="shared" si="6"/>
        <v>60</v>
      </c>
      <c r="F50" s="430"/>
      <c r="G50" s="7" t="str">
        <f>IFERROR(VLOOKUP(F50,得点テーブル!$B$6:$D$133,3,0),"")</f>
        <v/>
      </c>
      <c r="H50" s="517"/>
      <c r="I50" s="7" t="str">
        <f>IFERROR(VLOOKUP(H50,得点テーブル!$B$6:$D$133,3,0),"")</f>
        <v/>
      </c>
      <c r="J50" s="148">
        <v>8</v>
      </c>
      <c r="K50" s="40">
        <v>60</v>
      </c>
      <c r="L50" s="144"/>
      <c r="M50" s="40"/>
      <c r="N50" s="438"/>
      <c r="O50" s="40"/>
      <c r="P50"/>
    </row>
    <row r="51" spans="1:16" ht="13.5" customHeight="1">
      <c r="A51" s="27">
        <f t="shared" si="4"/>
        <v>15</v>
      </c>
      <c r="B51" s="537" t="str">
        <f t="shared" si="5"/>
        <v>T</v>
      </c>
      <c r="C51" s="234" t="s">
        <v>479</v>
      </c>
      <c r="D51" s="243" t="s">
        <v>18</v>
      </c>
      <c r="E51" s="6">
        <f t="shared" si="6"/>
        <v>60</v>
      </c>
      <c r="F51" s="430"/>
      <c r="G51" s="7" t="str">
        <f>IFERROR(VLOOKUP(F51,得点テーブル!$B$6:$D$133,3,0),"")</f>
        <v/>
      </c>
      <c r="H51" s="517"/>
      <c r="I51" s="7" t="str">
        <f>IFERROR(VLOOKUP(H51,得点テーブル!$B$6:$D$133,3,0),"")</f>
        <v/>
      </c>
      <c r="J51" s="148">
        <v>8</v>
      </c>
      <c r="K51" s="40">
        <v>60</v>
      </c>
      <c r="L51" s="144"/>
      <c r="M51" s="40"/>
      <c r="N51" s="441"/>
      <c r="O51" s="40"/>
    </row>
    <row r="52" spans="1:16" ht="13.5" customHeight="1">
      <c r="A52" s="27">
        <f t="shared" si="4"/>
        <v>18</v>
      </c>
      <c r="B52" s="537" t="str">
        <f t="shared" si="5"/>
        <v/>
      </c>
      <c r="C52" s="234" t="s">
        <v>490</v>
      </c>
      <c r="D52" s="289" t="s">
        <v>179</v>
      </c>
      <c r="E52" s="6">
        <f t="shared" si="6"/>
        <v>45</v>
      </c>
      <c r="F52" s="430"/>
      <c r="G52" s="7" t="str">
        <f>IFERROR(VLOOKUP(F52,得点テーブル!$B$6:$D$133,3,0),"")</f>
        <v/>
      </c>
      <c r="H52" s="517">
        <v>16</v>
      </c>
      <c r="I52" s="7">
        <f>IFERROR(VLOOKUP(H52,得点テーブル!$B$6:$D$133,3,0),"")</f>
        <v>25</v>
      </c>
      <c r="J52" s="148"/>
      <c r="K52" s="40"/>
      <c r="L52" s="144"/>
      <c r="M52" s="40"/>
      <c r="N52" s="441">
        <v>32</v>
      </c>
      <c r="O52" s="40">
        <v>20</v>
      </c>
    </row>
    <row r="53" spans="1:16" ht="13.5" customHeight="1">
      <c r="A53" s="27">
        <f t="shared" si="4"/>
        <v>19</v>
      </c>
      <c r="B53" s="537" t="str">
        <f t="shared" si="5"/>
        <v/>
      </c>
      <c r="C53" s="253" t="s">
        <v>495</v>
      </c>
      <c r="D53" s="237" t="s">
        <v>244</v>
      </c>
      <c r="E53" s="6">
        <f t="shared" si="6"/>
        <v>40</v>
      </c>
      <c r="F53" s="430"/>
      <c r="G53" s="7" t="str">
        <f>IFERROR(VLOOKUP(F53,得点テーブル!$B$6:$D$133,3,0),"")</f>
        <v/>
      </c>
      <c r="H53" s="517"/>
      <c r="I53" s="7" t="str">
        <f>IFERROR(VLOOKUP(H53,得点テーブル!$B$6:$D$133,3,0),"")</f>
        <v/>
      </c>
      <c r="J53" s="148">
        <v>16</v>
      </c>
      <c r="K53" s="40">
        <v>40</v>
      </c>
      <c r="L53" s="144"/>
      <c r="M53" s="40"/>
      <c r="N53" s="438"/>
      <c r="O53" s="40"/>
      <c r="P53"/>
    </row>
    <row r="54" spans="1:16" ht="13.5" customHeight="1">
      <c r="A54" s="27">
        <f t="shared" si="4"/>
        <v>19</v>
      </c>
      <c r="B54" s="537" t="str">
        <f t="shared" si="5"/>
        <v>T</v>
      </c>
      <c r="C54" s="435" t="s">
        <v>946</v>
      </c>
      <c r="D54" s="540" t="s">
        <v>721</v>
      </c>
      <c r="E54" s="6">
        <f t="shared" si="6"/>
        <v>40</v>
      </c>
      <c r="F54" s="430">
        <v>8</v>
      </c>
      <c r="G54" s="7">
        <f>IFERROR(VLOOKUP(F54,得点テーブル!$B$6:$D$133,3,0),"")</f>
        <v>40</v>
      </c>
      <c r="H54" s="517"/>
      <c r="I54" s="7" t="str">
        <f>IFERROR(VLOOKUP(H54,得点テーブル!$B$6:$D$133,3,0),"")</f>
        <v/>
      </c>
      <c r="J54" s="148"/>
      <c r="K54" s="40"/>
      <c r="L54" s="144"/>
      <c r="M54" s="40"/>
      <c r="N54" s="438"/>
      <c r="O54" s="40"/>
      <c r="P54"/>
    </row>
    <row r="55" spans="1:16" ht="13.5" customHeight="1">
      <c r="A55" s="27">
        <f t="shared" si="4"/>
        <v>19</v>
      </c>
      <c r="B55" s="537"/>
      <c r="C55" s="539" t="s">
        <v>970</v>
      </c>
      <c r="D55" s="437" t="s">
        <v>735</v>
      </c>
      <c r="E55" s="6">
        <f t="shared" si="6"/>
        <v>40</v>
      </c>
      <c r="F55" s="430"/>
      <c r="G55" s="7"/>
      <c r="H55" s="517">
        <v>8</v>
      </c>
      <c r="I55" s="7">
        <f>IFERROR(VLOOKUP(H55,得点テーブル!$B$6:$D$133,3,0),"")</f>
        <v>40</v>
      </c>
      <c r="J55" s="148"/>
      <c r="K55" s="40"/>
      <c r="L55" s="144"/>
      <c r="M55" s="40"/>
      <c r="N55" s="438"/>
      <c r="O55" s="40"/>
      <c r="P55"/>
    </row>
    <row r="56" spans="1:16" ht="13.5" customHeight="1">
      <c r="A56" s="27">
        <f t="shared" si="4"/>
        <v>19</v>
      </c>
      <c r="B56" s="537"/>
      <c r="C56" s="233" t="s">
        <v>751</v>
      </c>
      <c r="D56" s="43" t="s">
        <v>534</v>
      </c>
      <c r="E56" s="6">
        <f t="shared" si="6"/>
        <v>40</v>
      </c>
      <c r="F56" s="430"/>
      <c r="G56" s="7"/>
      <c r="H56" s="517">
        <v>8</v>
      </c>
      <c r="I56" s="7">
        <f>IFERROR(VLOOKUP(H56,得点テーブル!$B$6:$D$133,3,0),"")</f>
        <v>40</v>
      </c>
      <c r="J56" s="148"/>
      <c r="K56" s="40"/>
      <c r="L56" s="144"/>
      <c r="M56" s="40"/>
      <c r="N56" s="438"/>
      <c r="O56" s="40"/>
      <c r="P56"/>
    </row>
    <row r="57" spans="1:16" ht="13.5" customHeight="1">
      <c r="A57" s="27">
        <f t="shared" si="4"/>
        <v>23</v>
      </c>
      <c r="B57" s="537" t="str">
        <f>IF(E57=E56,"T","")</f>
        <v/>
      </c>
      <c r="C57" s="251" t="s">
        <v>383</v>
      </c>
      <c r="D57" s="444" t="s">
        <v>4</v>
      </c>
      <c r="E57" s="6">
        <f t="shared" si="6"/>
        <v>30</v>
      </c>
      <c r="F57" s="430"/>
      <c r="G57" s="7" t="str">
        <f>IFERROR(VLOOKUP(F57,得点テーブル!$B$6:$D$133,3,0),"")</f>
        <v/>
      </c>
      <c r="H57" s="517"/>
      <c r="I57" s="7" t="str">
        <f>IFERROR(VLOOKUP(H57,得点テーブル!$B$6:$D$133,3,0),"")</f>
        <v/>
      </c>
      <c r="J57" s="148"/>
      <c r="K57" s="40"/>
      <c r="L57" s="144"/>
      <c r="M57" s="40"/>
      <c r="N57" s="438">
        <v>16</v>
      </c>
      <c r="O57" s="40">
        <v>30</v>
      </c>
      <c r="P57"/>
    </row>
    <row r="58" spans="1:16" ht="13.5" customHeight="1">
      <c r="A58" s="27">
        <f t="shared" si="4"/>
        <v>24</v>
      </c>
      <c r="B58" s="537" t="str">
        <f>IF(E58=E57,"T","")</f>
        <v/>
      </c>
      <c r="C58" s="234" t="s">
        <v>435</v>
      </c>
      <c r="D58" s="391" t="s">
        <v>4</v>
      </c>
      <c r="E58" s="6">
        <f t="shared" si="6"/>
        <v>20</v>
      </c>
      <c r="F58" s="430"/>
      <c r="G58" s="7" t="str">
        <f>IFERROR(VLOOKUP(F58,得点テーブル!$B$6:$D$133,3,0),"")</f>
        <v/>
      </c>
      <c r="H58" s="517"/>
      <c r="I58" s="7" t="str">
        <f>IFERROR(VLOOKUP(H58,得点テーブル!$B$6:$D$133,3,0),"")</f>
        <v/>
      </c>
      <c r="J58" s="148"/>
      <c r="K58" s="40"/>
      <c r="L58" s="144"/>
      <c r="M58" s="40"/>
      <c r="N58" s="438">
        <v>32</v>
      </c>
      <c r="O58" s="40">
        <v>20</v>
      </c>
      <c r="P58"/>
    </row>
    <row r="59" spans="1:16" ht="13.5" customHeight="1">
      <c r="A59" s="27"/>
      <c r="B59" s="27" t="str">
        <f>IF(E59=0,"",IF(A59=A54,"T",""))</f>
        <v/>
      </c>
      <c r="C59" s="259"/>
      <c r="D59" s="289"/>
      <c r="E59" s="27"/>
      <c r="F59" s="430"/>
      <c r="G59" s="40"/>
      <c r="H59" s="517"/>
      <c r="I59" s="39" t="str">
        <f>IF(H59=0,"",VLOOKUP(H59,得点テーブル!$B$6:$H$133,3,0))</f>
        <v/>
      </c>
      <c r="J59" s="148"/>
      <c r="K59" s="40" t="str">
        <f>IF(J59=0,"",VLOOKUP(J59,得点テーブル!$B$6:$H$133,5,FALSE))</f>
        <v/>
      </c>
      <c r="L59" s="144"/>
      <c r="M59" s="40" t="str">
        <f>IF(L59=0,"",VLOOKUP(L59,得点テーブル!$B$6:$H$133,6,FALSE))</f>
        <v/>
      </c>
      <c r="N59" s="438"/>
      <c r="O59" s="40" t="str">
        <f>IF(N59=0,"",VLOOKUP(N59,得点テーブル!$B$6:$H$133,7,FALSE))</f>
        <v/>
      </c>
      <c r="P59"/>
    </row>
    <row r="60" spans="1:16" ht="3" customHeight="1">
      <c r="A60" s="45"/>
      <c r="B60" s="45"/>
      <c r="C60" s="45"/>
      <c r="D60" s="214"/>
      <c r="E60" s="45"/>
      <c r="F60" s="55"/>
      <c r="G60" s="45"/>
      <c r="H60" s="55"/>
      <c r="I60" s="45"/>
      <c r="J60" s="150"/>
      <c r="K60" s="45"/>
      <c r="L60" s="55"/>
      <c r="M60" s="45"/>
      <c r="N60" s="150"/>
      <c r="O60" s="45"/>
    </row>
    <row r="61" spans="1:16" customFormat="1" ht="17.25" customHeight="1">
      <c r="A61" t="s">
        <v>11</v>
      </c>
      <c r="C61" s="1"/>
      <c r="D61" s="182"/>
      <c r="F61" s="1" t="s">
        <v>158</v>
      </c>
      <c r="H61" s="32"/>
      <c r="I61" s="32"/>
      <c r="J61" s="127"/>
      <c r="K61" s="32"/>
      <c r="L61" s="32"/>
      <c r="M61" t="str">
        <f>M1</f>
        <v>2023/5/31現在</v>
      </c>
      <c r="N61" s="127"/>
    </row>
    <row r="62" spans="1:16" ht="4.5" customHeight="1">
      <c r="C62" s="32"/>
      <c r="D62" s="215"/>
    </row>
    <row r="63" spans="1:16" ht="15.75" customHeight="1">
      <c r="A63" s="599" t="s">
        <v>172</v>
      </c>
      <c r="B63" s="600"/>
      <c r="C63" s="588" t="s">
        <v>12</v>
      </c>
      <c r="D63" s="590" t="s">
        <v>174</v>
      </c>
      <c r="E63" s="14" t="s">
        <v>175</v>
      </c>
      <c r="F63" s="594" t="str">
        <f>F32</f>
        <v>R5会長杯</v>
      </c>
      <c r="G63" s="608"/>
      <c r="H63" s="594" t="str">
        <f>H32</f>
        <v>R5マスターズ</v>
      </c>
      <c r="I63" s="608"/>
      <c r="J63" s="596" t="str">
        <f>J32</f>
        <v>R4県選手権</v>
      </c>
      <c r="K63" s="597"/>
      <c r="L63" s="596" t="str">
        <f>L32</f>
        <v>R4室内</v>
      </c>
      <c r="M63" s="597"/>
      <c r="N63" s="606" t="str">
        <f>N32</f>
        <v>R4熊谷杯</v>
      </c>
      <c r="O63" s="607"/>
    </row>
    <row r="64" spans="1:16" ht="15.75" customHeight="1">
      <c r="A64" s="601"/>
      <c r="B64" s="602"/>
      <c r="C64" s="589"/>
      <c r="D64" s="591"/>
      <c r="E64" s="15" t="s">
        <v>176</v>
      </c>
      <c r="F64" s="135" t="s">
        <v>177</v>
      </c>
      <c r="G64" s="16" t="s">
        <v>175</v>
      </c>
      <c r="H64" s="135" t="s">
        <v>177</v>
      </c>
      <c r="I64" s="16" t="s">
        <v>175</v>
      </c>
      <c r="J64" s="128" t="s">
        <v>177</v>
      </c>
      <c r="K64" s="16" t="s">
        <v>175</v>
      </c>
      <c r="L64" s="135" t="s">
        <v>177</v>
      </c>
      <c r="M64" s="16" t="s">
        <v>175</v>
      </c>
      <c r="N64" s="128" t="s">
        <v>177</v>
      </c>
      <c r="O64" s="16" t="s">
        <v>175</v>
      </c>
    </row>
    <row r="65" spans="1:16" ht="3" customHeight="1">
      <c r="A65" s="34"/>
      <c r="B65" s="34"/>
      <c r="C65" s="20"/>
      <c r="D65" s="212"/>
      <c r="E65" s="22"/>
      <c r="F65" s="136"/>
      <c r="G65" s="25"/>
      <c r="H65" s="137"/>
      <c r="I65" s="26"/>
      <c r="J65" s="134"/>
      <c r="K65" s="26"/>
      <c r="L65" s="136"/>
      <c r="M65" s="25"/>
      <c r="N65" s="134"/>
      <c r="O65" s="26"/>
    </row>
    <row r="66" spans="1:16" ht="13.5" customHeight="1">
      <c r="A66" s="27">
        <f t="shared" ref="A66:A86" si="7">RANK(E66,$E$66:$E$87,0)</f>
        <v>1</v>
      </c>
      <c r="B66" s="537" t="str">
        <f>IF(E66=E65,"T","")</f>
        <v/>
      </c>
      <c r="C66" s="254" t="s">
        <v>394</v>
      </c>
      <c r="D66" s="243" t="s">
        <v>18</v>
      </c>
      <c r="E66" s="6">
        <f t="shared" ref="E66:E86" si="8">SUM(G66,I66,K66,M66,O66)</f>
        <v>530</v>
      </c>
      <c r="F66" s="459">
        <v>2</v>
      </c>
      <c r="G66" s="7">
        <f>IFERROR(VLOOKUP(F66,得点テーブル!$B$6:$D$133,3,0),"")</f>
        <v>100</v>
      </c>
      <c r="H66" s="520">
        <v>2</v>
      </c>
      <c r="I66" s="7">
        <f>IFERROR(VLOOKUP(H66,得点テーブル!$B$6:$D$133,3,0),"")</f>
        <v>100</v>
      </c>
      <c r="J66" s="357">
        <v>1</v>
      </c>
      <c r="K66" s="40">
        <v>200</v>
      </c>
      <c r="L66" s="145">
        <v>2</v>
      </c>
      <c r="M66" s="40">
        <v>100</v>
      </c>
      <c r="N66" s="415">
        <v>16</v>
      </c>
      <c r="O66" s="40">
        <v>30</v>
      </c>
    </row>
    <row r="67" spans="1:16">
      <c r="A67" s="27">
        <f t="shared" si="7"/>
        <v>2</v>
      </c>
      <c r="B67" s="537" t="str">
        <f t="shared" ref="B67:B86" si="9">IF(E67=E66,"T","")</f>
        <v/>
      </c>
      <c r="C67" s="233" t="s">
        <v>450</v>
      </c>
      <c r="D67" s="213" t="s">
        <v>184</v>
      </c>
      <c r="E67" s="6">
        <f t="shared" si="8"/>
        <v>440</v>
      </c>
      <c r="F67" s="386">
        <v>4</v>
      </c>
      <c r="G67" s="7">
        <f>IFERROR(VLOOKUP(F67,得点テーブル!$B$6:$D$133,3,0),"")</f>
        <v>70</v>
      </c>
      <c r="H67" s="516">
        <v>8</v>
      </c>
      <c r="I67" s="7">
        <f>IFERROR(VLOOKUP(H67,得点テーブル!$B$6:$D$133,3,0),"")</f>
        <v>40</v>
      </c>
      <c r="J67" s="358">
        <v>2</v>
      </c>
      <c r="K67" s="40">
        <v>150</v>
      </c>
      <c r="L67" s="59">
        <v>1</v>
      </c>
      <c r="M67" s="40">
        <v>150</v>
      </c>
      <c r="N67" s="415">
        <v>16</v>
      </c>
      <c r="O67" s="40">
        <v>30</v>
      </c>
    </row>
    <row r="68" spans="1:16" ht="13.5" customHeight="1">
      <c r="A68" s="27">
        <f t="shared" si="7"/>
        <v>3</v>
      </c>
      <c r="B68" s="537" t="str">
        <f t="shared" si="9"/>
        <v/>
      </c>
      <c r="C68" s="254" t="s">
        <v>400</v>
      </c>
      <c r="D68" s="255" t="s">
        <v>232</v>
      </c>
      <c r="E68" s="6">
        <f t="shared" si="8"/>
        <v>320</v>
      </c>
      <c r="F68" s="386">
        <v>8</v>
      </c>
      <c r="G68" s="7">
        <f>IFERROR(VLOOKUP(F68,得点テーブル!$B$6:$D$133,3,0),"")</f>
        <v>40</v>
      </c>
      <c r="H68" s="516">
        <v>1</v>
      </c>
      <c r="I68" s="7">
        <f>IFERROR(VLOOKUP(H68,得点テーブル!$B$6:$D$133,3,0),"")</f>
        <v>150</v>
      </c>
      <c r="J68" s="357">
        <v>16</v>
      </c>
      <c r="K68" s="40">
        <v>40</v>
      </c>
      <c r="L68" s="59">
        <v>4</v>
      </c>
      <c r="M68" s="40">
        <v>70</v>
      </c>
      <c r="N68" s="415">
        <v>32</v>
      </c>
      <c r="O68" s="40">
        <v>20</v>
      </c>
    </row>
    <row r="69" spans="1:16" ht="13.5" customHeight="1">
      <c r="A69" s="27">
        <f t="shared" si="7"/>
        <v>4</v>
      </c>
      <c r="B69" s="537" t="str">
        <f t="shared" si="9"/>
        <v/>
      </c>
      <c r="C69" s="253" t="s">
        <v>404</v>
      </c>
      <c r="D69" s="235" t="s">
        <v>223</v>
      </c>
      <c r="E69" s="6">
        <f t="shared" si="8"/>
        <v>270</v>
      </c>
      <c r="F69" s="382">
        <v>4</v>
      </c>
      <c r="G69" s="7">
        <f>IFERROR(VLOOKUP(F69,得点テーブル!$B$6:$D$133,3,0),"")</f>
        <v>70</v>
      </c>
      <c r="H69" s="514">
        <v>8</v>
      </c>
      <c r="I69" s="7">
        <f>IFERROR(VLOOKUP(H69,得点テーブル!$B$6:$D$133,3,0),"")</f>
        <v>40</v>
      </c>
      <c r="J69" s="357">
        <v>4</v>
      </c>
      <c r="K69" s="40">
        <v>100</v>
      </c>
      <c r="L69" s="59">
        <v>8</v>
      </c>
      <c r="M69" s="40">
        <v>40</v>
      </c>
      <c r="N69" s="415">
        <v>32</v>
      </c>
      <c r="O69" s="40">
        <v>20</v>
      </c>
    </row>
    <row r="70" spans="1:16" customFormat="1">
      <c r="A70" s="27">
        <f t="shared" si="7"/>
        <v>5</v>
      </c>
      <c r="B70" s="537" t="str">
        <f t="shared" si="9"/>
        <v/>
      </c>
      <c r="C70" s="252" t="s">
        <v>449</v>
      </c>
      <c r="D70" s="213" t="s">
        <v>184</v>
      </c>
      <c r="E70" s="6">
        <f t="shared" si="8"/>
        <v>265</v>
      </c>
      <c r="F70" s="386">
        <v>16</v>
      </c>
      <c r="G70" s="7">
        <f>IFERROR(VLOOKUP(F70,得点テーブル!$B$6:$D$133,3,0),"")</f>
        <v>25</v>
      </c>
      <c r="H70" s="516">
        <v>8</v>
      </c>
      <c r="I70" s="7">
        <f>IFERROR(VLOOKUP(H70,得点テーブル!$B$6:$D$133,3,0),"")</f>
        <v>40</v>
      </c>
      <c r="J70" s="357">
        <v>4</v>
      </c>
      <c r="K70" s="40">
        <v>100</v>
      </c>
      <c r="L70" s="59">
        <v>4</v>
      </c>
      <c r="M70" s="40">
        <v>70</v>
      </c>
      <c r="N70" s="415">
        <v>16</v>
      </c>
      <c r="O70" s="40">
        <v>30</v>
      </c>
      <c r="P70" s="32"/>
    </row>
    <row r="71" spans="1:16" customFormat="1">
      <c r="A71" s="27">
        <f t="shared" si="7"/>
        <v>6</v>
      </c>
      <c r="B71" s="537" t="str">
        <f t="shared" si="9"/>
        <v/>
      </c>
      <c r="C71" s="233" t="s">
        <v>443</v>
      </c>
      <c r="D71" s="243" t="s">
        <v>186</v>
      </c>
      <c r="E71" s="6">
        <f t="shared" si="8"/>
        <v>180</v>
      </c>
      <c r="F71" s="386">
        <v>8</v>
      </c>
      <c r="G71" s="7">
        <f>IFERROR(VLOOKUP(F71,得点テーブル!$B$6:$D$133,3,0),"")</f>
        <v>40</v>
      </c>
      <c r="H71" s="516">
        <v>8</v>
      </c>
      <c r="I71" s="7">
        <f>IFERROR(VLOOKUP(H71,得点テーブル!$B$6:$D$133,3,0),"")</f>
        <v>40</v>
      </c>
      <c r="J71" s="156">
        <v>16</v>
      </c>
      <c r="K71" s="40">
        <v>40</v>
      </c>
      <c r="L71" s="59">
        <v>8</v>
      </c>
      <c r="M71" s="40">
        <v>40</v>
      </c>
      <c r="N71" s="415">
        <v>32</v>
      </c>
      <c r="O71" s="40">
        <v>20</v>
      </c>
      <c r="P71" s="32"/>
    </row>
    <row r="72" spans="1:16" customFormat="1">
      <c r="A72" s="27">
        <f t="shared" si="7"/>
        <v>7</v>
      </c>
      <c r="B72" s="537" t="str">
        <f t="shared" si="9"/>
        <v/>
      </c>
      <c r="C72" s="233" t="s">
        <v>369</v>
      </c>
      <c r="D72" s="237" t="s">
        <v>184</v>
      </c>
      <c r="E72" s="6">
        <f t="shared" si="8"/>
        <v>150</v>
      </c>
      <c r="F72" s="386"/>
      <c r="G72" s="7" t="str">
        <f>IFERROR(VLOOKUP(F72,得点テーブル!$B$6:$D$133,3,0),"")</f>
        <v/>
      </c>
      <c r="H72" s="516">
        <v>4</v>
      </c>
      <c r="I72" s="7">
        <f>IFERROR(VLOOKUP(H72,得点テーブル!$B$6:$D$133,3,0),"")</f>
        <v>70</v>
      </c>
      <c r="J72" s="156">
        <v>16</v>
      </c>
      <c r="K72" s="40">
        <v>40</v>
      </c>
      <c r="L72" s="59">
        <v>8</v>
      </c>
      <c r="M72" s="40">
        <v>40</v>
      </c>
      <c r="N72" s="415"/>
      <c r="O72" s="40"/>
    </row>
    <row r="73" spans="1:16" customFormat="1">
      <c r="A73" s="27">
        <f t="shared" si="7"/>
        <v>7</v>
      </c>
      <c r="B73" s="537" t="str">
        <f t="shared" si="9"/>
        <v>T</v>
      </c>
      <c r="C73" s="233" t="s">
        <v>448</v>
      </c>
      <c r="D73" s="237" t="s">
        <v>186</v>
      </c>
      <c r="E73" s="6">
        <f t="shared" si="8"/>
        <v>150</v>
      </c>
      <c r="F73" s="386">
        <v>1</v>
      </c>
      <c r="G73" s="7">
        <f>IFERROR(VLOOKUP(F73,得点テーブル!$B$6:$D$133,3,0),"")</f>
        <v>150</v>
      </c>
      <c r="H73" s="516"/>
      <c r="I73" s="7" t="str">
        <f>IFERROR(VLOOKUP(H73,得点テーブル!$B$6:$D$133,3,0),"")</f>
        <v/>
      </c>
      <c r="J73" s="156"/>
      <c r="K73" s="40"/>
      <c r="L73" s="59"/>
      <c r="M73" s="40"/>
      <c r="N73" s="415"/>
      <c r="O73" s="40"/>
      <c r="P73" s="32"/>
    </row>
    <row r="74" spans="1:16" ht="13.5" customHeight="1">
      <c r="A74" s="27">
        <f t="shared" si="7"/>
        <v>9</v>
      </c>
      <c r="B74" s="537" t="str">
        <f t="shared" si="9"/>
        <v/>
      </c>
      <c r="C74" s="233" t="s">
        <v>536</v>
      </c>
      <c r="D74" s="249" t="s">
        <v>218</v>
      </c>
      <c r="E74" s="6">
        <f t="shared" si="8"/>
        <v>135</v>
      </c>
      <c r="F74" s="386">
        <v>16</v>
      </c>
      <c r="G74" s="7">
        <f>IFERROR(VLOOKUP(F74,得点テーブル!$B$6:$D$133,3,0),"")</f>
        <v>25</v>
      </c>
      <c r="H74" s="516"/>
      <c r="I74" s="7" t="str">
        <f>IFERROR(VLOOKUP(H74,得点テーブル!$B$6:$D$133,3,0),"")</f>
        <v/>
      </c>
      <c r="J74" s="156">
        <v>16</v>
      </c>
      <c r="K74" s="40">
        <v>40</v>
      </c>
      <c r="L74" s="59">
        <v>8</v>
      </c>
      <c r="M74" s="40">
        <v>40</v>
      </c>
      <c r="N74" s="458">
        <v>16</v>
      </c>
      <c r="O74" s="40">
        <v>30</v>
      </c>
    </row>
    <row r="75" spans="1:16" ht="13.5" customHeight="1">
      <c r="A75" s="27">
        <f t="shared" si="7"/>
        <v>10</v>
      </c>
      <c r="B75" s="537" t="str">
        <f t="shared" si="9"/>
        <v/>
      </c>
      <c r="C75" s="233" t="s">
        <v>951</v>
      </c>
      <c r="D75" s="243" t="s">
        <v>184</v>
      </c>
      <c r="E75" s="6">
        <f t="shared" si="8"/>
        <v>95</v>
      </c>
      <c r="F75" s="386">
        <v>16</v>
      </c>
      <c r="G75" s="7">
        <f>IFERROR(VLOOKUP(F75,得点テーブル!$B$6:$D$133,3,0),"")</f>
        <v>25</v>
      </c>
      <c r="H75" s="516">
        <v>4</v>
      </c>
      <c r="I75" s="7">
        <f>IFERROR(VLOOKUP(H75,得点テーブル!$B$6:$D$133,3,0),"")</f>
        <v>70</v>
      </c>
      <c r="J75" s="156"/>
      <c r="K75" s="40"/>
      <c r="L75" s="59"/>
      <c r="M75" s="40"/>
      <c r="N75" s="458"/>
      <c r="O75" s="40"/>
    </row>
    <row r="76" spans="1:16">
      <c r="A76" s="27">
        <f t="shared" si="7"/>
        <v>11</v>
      </c>
      <c r="B76" s="537" t="str">
        <f t="shared" si="9"/>
        <v/>
      </c>
      <c r="C76" s="234" t="s">
        <v>537</v>
      </c>
      <c r="D76" s="461" t="s">
        <v>184</v>
      </c>
      <c r="E76" s="6">
        <f t="shared" si="8"/>
        <v>70</v>
      </c>
      <c r="F76" s="386"/>
      <c r="G76" s="7" t="str">
        <f>IFERROR(VLOOKUP(F76,得点テーブル!$B$6:$D$133,3,0),"")</f>
        <v/>
      </c>
      <c r="H76" s="516"/>
      <c r="I76" s="7" t="str">
        <f>IFERROR(VLOOKUP(H76,得点テーブル!$B$6:$D$133,3,0),"")</f>
        <v/>
      </c>
      <c r="J76" s="156">
        <v>16</v>
      </c>
      <c r="K76" s="40">
        <v>40</v>
      </c>
      <c r="L76" s="59"/>
      <c r="M76" s="40"/>
      <c r="N76" s="458">
        <v>16</v>
      </c>
      <c r="O76" s="40">
        <v>30</v>
      </c>
    </row>
    <row r="77" spans="1:16">
      <c r="A77" s="27">
        <f t="shared" si="7"/>
        <v>12</v>
      </c>
      <c r="B77" s="537" t="str">
        <f t="shared" si="9"/>
        <v/>
      </c>
      <c r="C77" s="233" t="s">
        <v>487</v>
      </c>
      <c r="D77" s="38" t="s">
        <v>534</v>
      </c>
      <c r="E77" s="6">
        <f t="shared" si="8"/>
        <v>60</v>
      </c>
      <c r="F77" s="386">
        <v>8</v>
      </c>
      <c r="G77" s="7">
        <f>IFERROR(VLOOKUP(F77,得点テーブル!$B$6:$D$133,3,0),"")</f>
        <v>40</v>
      </c>
      <c r="H77" s="516"/>
      <c r="I77" s="7" t="str">
        <f>IFERROR(VLOOKUP(H77,得点テーブル!$B$6:$D$133,3,0),"")</f>
        <v/>
      </c>
      <c r="J77" s="156"/>
      <c r="K77" s="40"/>
      <c r="L77" s="59"/>
      <c r="M77" s="40"/>
      <c r="N77" s="458">
        <v>32</v>
      </c>
      <c r="O77" s="40">
        <v>20</v>
      </c>
    </row>
    <row r="78" spans="1:16" ht="13.5" customHeight="1">
      <c r="A78" s="27">
        <f t="shared" si="7"/>
        <v>13</v>
      </c>
      <c r="B78" s="537" t="str">
        <f t="shared" si="9"/>
        <v/>
      </c>
      <c r="C78" s="42" t="s">
        <v>376</v>
      </c>
      <c r="D78" s="237" t="s">
        <v>217</v>
      </c>
      <c r="E78" s="6">
        <f t="shared" si="8"/>
        <v>50</v>
      </c>
      <c r="F78" s="386"/>
      <c r="G78" s="7" t="str">
        <f>IFERROR(VLOOKUP(F78,得点テーブル!$B$6:$D$133,3,0),"")</f>
        <v/>
      </c>
      <c r="H78" s="520"/>
      <c r="I78" s="7" t="str">
        <f>IFERROR(VLOOKUP(H78,得点テーブル!$B$6:$D$133,3,0),"")</f>
        <v/>
      </c>
      <c r="J78" s="357"/>
      <c r="K78" s="40"/>
      <c r="L78" s="59"/>
      <c r="M78" s="40"/>
      <c r="N78" s="415">
        <v>8</v>
      </c>
      <c r="O78" s="40">
        <v>50</v>
      </c>
    </row>
    <row r="79" spans="1:16" ht="13.5" customHeight="1">
      <c r="A79" s="27">
        <f t="shared" si="7"/>
        <v>14</v>
      </c>
      <c r="B79" s="537" t="str">
        <f t="shared" si="9"/>
        <v/>
      </c>
      <c r="C79" s="234" t="s">
        <v>950</v>
      </c>
      <c r="D79" s="244" t="s">
        <v>952</v>
      </c>
      <c r="E79" s="6">
        <f t="shared" si="8"/>
        <v>40</v>
      </c>
      <c r="F79" s="386">
        <v>8</v>
      </c>
      <c r="G79" s="7">
        <f>IFERROR(VLOOKUP(F79,得点テーブル!$B$6:$D$133,3,0),"")</f>
        <v>40</v>
      </c>
      <c r="H79" s="516"/>
      <c r="I79" s="7" t="str">
        <f>IFERROR(VLOOKUP(H79,得点テーブル!$B$6:$D$133,3,0),"")</f>
        <v/>
      </c>
      <c r="J79" s="156"/>
      <c r="K79" s="40"/>
      <c r="L79" s="59"/>
      <c r="M79" s="40"/>
      <c r="N79" s="415"/>
      <c r="O79" s="40"/>
    </row>
    <row r="80" spans="1:16" ht="13.5" customHeight="1">
      <c r="A80" s="27">
        <f t="shared" si="7"/>
        <v>14</v>
      </c>
      <c r="B80" s="537" t="str">
        <f t="shared" si="9"/>
        <v>T</v>
      </c>
      <c r="C80" s="256" t="s">
        <v>538</v>
      </c>
      <c r="D80" s="38" t="s">
        <v>232</v>
      </c>
      <c r="E80" s="6">
        <f t="shared" si="8"/>
        <v>40</v>
      </c>
      <c r="F80" s="386"/>
      <c r="G80" s="7" t="str">
        <f>IFERROR(VLOOKUP(F80,得点テーブル!$B$6:$D$133,3,0),"")</f>
        <v/>
      </c>
      <c r="H80" s="520"/>
      <c r="I80" s="7" t="str">
        <f>IFERROR(VLOOKUP(H80,得点テーブル!$B$6:$D$133,3,0),"")</f>
        <v/>
      </c>
      <c r="J80" s="156">
        <v>16</v>
      </c>
      <c r="K80" s="40">
        <v>40</v>
      </c>
      <c r="L80" s="59"/>
      <c r="M80" s="40"/>
      <c r="N80" s="415"/>
      <c r="O80" s="40"/>
    </row>
    <row r="81" spans="1:15" ht="13.5" customHeight="1">
      <c r="A81" s="27">
        <f t="shared" si="7"/>
        <v>16</v>
      </c>
      <c r="B81" s="537" t="str">
        <f t="shared" si="9"/>
        <v/>
      </c>
      <c r="C81" s="256" t="s">
        <v>515</v>
      </c>
      <c r="D81" s="223" t="s">
        <v>184</v>
      </c>
      <c r="E81" s="6">
        <f t="shared" si="8"/>
        <v>25</v>
      </c>
      <c r="F81" s="386">
        <v>16</v>
      </c>
      <c r="G81" s="7">
        <f>IFERROR(VLOOKUP(F81,得点テーブル!$B$6:$D$133,3,0),"")</f>
        <v>25</v>
      </c>
      <c r="H81" s="516"/>
      <c r="I81" s="7" t="str">
        <f>IFERROR(VLOOKUP(H81,得点テーブル!$B$6:$D$133,3,0),"")</f>
        <v/>
      </c>
      <c r="J81" s="156"/>
      <c r="K81" s="40"/>
      <c r="L81" s="59"/>
      <c r="M81" s="40"/>
      <c r="N81" s="415"/>
      <c r="O81" s="40"/>
    </row>
    <row r="82" spans="1:15" ht="13.5" customHeight="1">
      <c r="A82" s="27">
        <f t="shared" si="7"/>
        <v>16</v>
      </c>
      <c r="B82" s="537" t="str">
        <f t="shared" si="9"/>
        <v>T</v>
      </c>
      <c r="C82" s="254" t="s">
        <v>446</v>
      </c>
      <c r="D82" s="213" t="s">
        <v>184</v>
      </c>
      <c r="E82" s="6">
        <f t="shared" si="8"/>
        <v>25</v>
      </c>
      <c r="F82" s="386">
        <v>16</v>
      </c>
      <c r="G82" s="7">
        <f>IFERROR(VLOOKUP(F82,得点テーブル!$B$6:$D$133,3,0),"")</f>
        <v>25</v>
      </c>
      <c r="H82" s="516"/>
      <c r="I82" s="7" t="str">
        <f>IFERROR(VLOOKUP(H82,得点テーブル!$B$6:$D$133,3,0),"")</f>
        <v/>
      </c>
      <c r="J82" s="156"/>
      <c r="K82" s="40"/>
      <c r="L82" s="59"/>
      <c r="M82" s="40"/>
      <c r="N82" s="415"/>
      <c r="O82" s="40"/>
    </row>
    <row r="83" spans="1:15" ht="13.5" customHeight="1">
      <c r="A83" s="27">
        <f t="shared" si="7"/>
        <v>16</v>
      </c>
      <c r="B83" s="537" t="str">
        <f t="shared" si="9"/>
        <v>T</v>
      </c>
      <c r="C83" s="337" t="s">
        <v>967</v>
      </c>
      <c r="D83" s="255" t="s">
        <v>968</v>
      </c>
      <c r="E83" s="6">
        <f t="shared" si="8"/>
        <v>25</v>
      </c>
      <c r="F83" s="386"/>
      <c r="G83" s="7"/>
      <c r="H83" s="516">
        <v>16</v>
      </c>
      <c r="I83" s="7">
        <f>IFERROR(VLOOKUP(H83,得点テーブル!$B$6:$D$133,3,0),"")</f>
        <v>25</v>
      </c>
      <c r="J83" s="156"/>
      <c r="K83" s="40"/>
      <c r="L83" s="59"/>
      <c r="M83" s="40"/>
      <c r="N83" s="415"/>
      <c r="O83" s="40"/>
    </row>
    <row r="84" spans="1:15" ht="13.5" customHeight="1">
      <c r="A84" s="27">
        <f t="shared" si="7"/>
        <v>19</v>
      </c>
      <c r="B84" s="537" t="str">
        <f t="shared" si="9"/>
        <v/>
      </c>
      <c r="C84" s="337" t="s">
        <v>502</v>
      </c>
      <c r="D84" s="237" t="s">
        <v>2</v>
      </c>
      <c r="E84" s="6">
        <f t="shared" si="8"/>
        <v>20</v>
      </c>
      <c r="F84" s="386"/>
      <c r="G84" s="7" t="str">
        <f>IFERROR(VLOOKUP(F84,得点テーブル!$B$6:$D$133,3,0),"")</f>
        <v/>
      </c>
      <c r="H84" s="516"/>
      <c r="I84" s="7" t="str">
        <f>IFERROR(VLOOKUP(H84,得点テーブル!$B$6:$D$133,3,0),"")</f>
        <v/>
      </c>
      <c r="J84" s="156"/>
      <c r="K84" s="40"/>
      <c r="L84" s="59"/>
      <c r="M84" s="40"/>
      <c r="N84" s="415">
        <v>32</v>
      </c>
      <c r="O84" s="40">
        <v>20</v>
      </c>
    </row>
    <row r="85" spans="1:15" ht="13.5" customHeight="1">
      <c r="A85" s="27">
        <f t="shared" si="7"/>
        <v>19</v>
      </c>
      <c r="B85" s="537" t="str">
        <f t="shared" si="9"/>
        <v>T</v>
      </c>
      <c r="C85" s="234" t="s">
        <v>541</v>
      </c>
      <c r="D85" s="255" t="s">
        <v>221</v>
      </c>
      <c r="E85" s="6">
        <f t="shared" si="8"/>
        <v>20</v>
      </c>
      <c r="F85" s="386"/>
      <c r="G85" s="7" t="str">
        <f>IFERROR(VLOOKUP(F85,得点テーブル!$B$6:$D$133,3,0),"")</f>
        <v/>
      </c>
      <c r="H85" s="516"/>
      <c r="I85" s="7" t="str">
        <f>IFERROR(VLOOKUP(H85,得点テーブル!$B$6:$D$133,3,0),"")</f>
        <v/>
      </c>
      <c r="J85" s="156"/>
      <c r="K85" s="40"/>
      <c r="L85" s="59"/>
      <c r="M85" s="40"/>
      <c r="N85" s="415">
        <v>32</v>
      </c>
      <c r="O85" s="40">
        <v>20</v>
      </c>
    </row>
    <row r="86" spans="1:15" ht="13.5" customHeight="1">
      <c r="A86" s="27">
        <f t="shared" si="7"/>
        <v>19</v>
      </c>
      <c r="B86" s="537" t="str">
        <f t="shared" si="9"/>
        <v>T</v>
      </c>
      <c r="C86" s="325" t="s">
        <v>542</v>
      </c>
      <c r="D86" s="347" t="s">
        <v>218</v>
      </c>
      <c r="E86" s="6">
        <f t="shared" si="8"/>
        <v>20</v>
      </c>
      <c r="F86" s="386"/>
      <c r="G86" s="7" t="str">
        <f>IFERROR(VLOOKUP(F86,得点テーブル!$B$6:$D$133,3,0),"")</f>
        <v/>
      </c>
      <c r="H86" s="516"/>
      <c r="I86" s="7" t="str">
        <f>IFERROR(VLOOKUP(H86,得点テーブル!$B$6:$D$133,3,0),"")</f>
        <v/>
      </c>
      <c r="J86" s="156"/>
      <c r="K86" s="40"/>
      <c r="L86" s="59"/>
      <c r="M86" s="40"/>
      <c r="N86" s="415">
        <v>32</v>
      </c>
      <c r="O86" s="40">
        <v>20</v>
      </c>
    </row>
    <row r="87" spans="1:15" ht="13.5" customHeight="1">
      <c r="A87" s="27"/>
      <c r="B87" s="47"/>
      <c r="C87" s="436"/>
      <c r="D87" s="460"/>
      <c r="E87" s="6"/>
      <c r="F87" s="386"/>
      <c r="G87" s="7"/>
      <c r="H87" s="516"/>
      <c r="I87" s="39"/>
      <c r="J87" s="156"/>
      <c r="K87" s="40"/>
      <c r="L87" s="59"/>
      <c r="M87" s="40"/>
      <c r="N87" s="415"/>
      <c r="O87" s="40"/>
    </row>
    <row r="88" spans="1:15" ht="3" customHeight="1">
      <c r="A88" s="45"/>
      <c r="B88" s="45"/>
      <c r="C88" s="45"/>
      <c r="D88" s="45"/>
      <c r="E88" s="45"/>
      <c r="F88" s="55"/>
      <c r="G88" s="45"/>
      <c r="H88" s="55"/>
      <c r="I88" s="45"/>
      <c r="J88" s="150"/>
      <c r="K88" s="45"/>
      <c r="L88" s="55"/>
      <c r="M88" s="45"/>
      <c r="N88" s="150"/>
      <c r="O88" s="45"/>
    </row>
    <row r="89" spans="1:15" customFormat="1" ht="18" customHeight="1">
      <c r="A89" t="s">
        <v>11</v>
      </c>
      <c r="C89" s="1"/>
      <c r="D89" s="182"/>
      <c r="F89" s="1" t="s">
        <v>159</v>
      </c>
      <c r="H89" s="32"/>
      <c r="I89" s="32"/>
      <c r="J89" s="127"/>
      <c r="K89" s="32"/>
      <c r="L89" s="32"/>
      <c r="M89" t="str">
        <f>M1</f>
        <v>2023/5/31現在</v>
      </c>
      <c r="N89" s="127"/>
    </row>
    <row r="90" spans="1:15" ht="4.5" customHeight="1">
      <c r="C90" s="32"/>
      <c r="D90" s="32"/>
      <c r="J90" s="157"/>
      <c r="K90" s="48"/>
    </row>
    <row r="91" spans="1:15" ht="15.75" customHeight="1">
      <c r="A91" s="599" t="s">
        <v>172</v>
      </c>
      <c r="B91" s="600"/>
      <c r="C91" s="588" t="s">
        <v>12</v>
      </c>
      <c r="D91" s="603" t="s">
        <v>174</v>
      </c>
      <c r="E91" s="14" t="s">
        <v>175</v>
      </c>
      <c r="F91" s="592" t="str">
        <f>F63</f>
        <v>R5会長杯</v>
      </c>
      <c r="G91" s="592"/>
      <c r="H91" s="605" t="str">
        <f>H63</f>
        <v>R5マスターズ</v>
      </c>
      <c r="I91" s="605"/>
      <c r="J91" s="592" t="str">
        <f>J63</f>
        <v>R4県選手権</v>
      </c>
      <c r="K91" s="592"/>
      <c r="L91" s="592" t="str">
        <f>L63</f>
        <v>R4室内</v>
      </c>
      <c r="M91" s="592"/>
      <c r="N91" s="593" t="str">
        <f>N63</f>
        <v>R4熊谷杯</v>
      </c>
      <c r="O91" s="593"/>
    </row>
    <row r="92" spans="1:15" ht="15.75" customHeight="1">
      <c r="A92" s="601"/>
      <c r="B92" s="602"/>
      <c r="C92" s="589"/>
      <c r="D92" s="604"/>
      <c r="E92" s="15" t="s">
        <v>176</v>
      </c>
      <c r="F92" s="135" t="s">
        <v>177</v>
      </c>
      <c r="G92" s="16" t="s">
        <v>175</v>
      </c>
      <c r="H92" s="135" t="s">
        <v>177</v>
      </c>
      <c r="I92" s="16" t="s">
        <v>175</v>
      </c>
      <c r="J92" s="128" t="s">
        <v>177</v>
      </c>
      <c r="K92" s="16" t="s">
        <v>175</v>
      </c>
      <c r="L92" s="135" t="s">
        <v>177</v>
      </c>
      <c r="M92" s="16" t="s">
        <v>175</v>
      </c>
      <c r="N92" s="128" t="s">
        <v>177</v>
      </c>
      <c r="O92" s="16" t="s">
        <v>175</v>
      </c>
    </row>
    <row r="93" spans="1:15" ht="3" customHeight="1">
      <c r="A93" s="34"/>
      <c r="B93" s="34"/>
      <c r="C93" s="20"/>
      <c r="D93" s="21"/>
      <c r="E93" s="49"/>
      <c r="F93" s="136"/>
      <c r="G93" s="25"/>
      <c r="H93" s="137"/>
      <c r="I93" s="26"/>
      <c r="J93" s="134"/>
      <c r="K93" s="26"/>
      <c r="L93" s="136"/>
      <c r="M93" s="25"/>
      <c r="N93" s="136"/>
      <c r="O93" s="25"/>
    </row>
    <row r="94" spans="1:15" ht="13.5" customHeight="1">
      <c r="A94" s="27">
        <f t="shared" ref="A94:A100" si="10">RANK(E94,$E$94:$E$100,0)</f>
        <v>1</v>
      </c>
      <c r="B94" s="537" t="str">
        <f>IF(E94=E93,"T","")</f>
        <v/>
      </c>
      <c r="C94" s="331" t="s">
        <v>543</v>
      </c>
      <c r="D94" s="213" t="s">
        <v>184</v>
      </c>
      <c r="E94" s="6">
        <f t="shared" ref="E94:E100" si="11">SUM(G94,I94,K94,M94,O94)</f>
        <v>350</v>
      </c>
      <c r="F94" s="59"/>
      <c r="G94" s="40"/>
      <c r="H94" s="522">
        <v>1</v>
      </c>
      <c r="I94" s="7">
        <f>IFERROR(VLOOKUP(H94,得点テーブル!$B$6:$D$133,3,0),"")</f>
        <v>150</v>
      </c>
      <c r="J94" s="156">
        <v>2</v>
      </c>
      <c r="K94" s="40">
        <v>150</v>
      </c>
      <c r="L94" s="59"/>
      <c r="M94" s="40"/>
      <c r="N94" s="478">
        <v>8</v>
      </c>
      <c r="O94" s="40">
        <v>50</v>
      </c>
    </row>
    <row r="95" spans="1:15" ht="13.5" customHeight="1">
      <c r="A95" s="27">
        <f t="shared" si="10"/>
        <v>2</v>
      </c>
      <c r="B95" s="537" t="str">
        <f t="shared" ref="B95:B100" si="12">IF(E95=E94,"T","")</f>
        <v/>
      </c>
      <c r="C95" s="252" t="s">
        <v>396</v>
      </c>
      <c r="D95" s="38" t="s">
        <v>534</v>
      </c>
      <c r="E95" s="6">
        <f t="shared" si="11"/>
        <v>250</v>
      </c>
      <c r="F95" s="50"/>
      <c r="G95" s="40"/>
      <c r="H95" s="536"/>
      <c r="I95" s="7" t="str">
        <f>IFERROR(VLOOKUP(H95,得点テーブル!$B$6:$D$133,3,0),"")</f>
        <v/>
      </c>
      <c r="J95" s="270">
        <v>1</v>
      </c>
      <c r="K95" s="40">
        <v>200</v>
      </c>
      <c r="L95" s="50"/>
      <c r="M95" s="40"/>
      <c r="N95" s="479">
        <v>8</v>
      </c>
      <c r="O95" s="40">
        <v>50</v>
      </c>
    </row>
    <row r="96" spans="1:15" ht="13.5" customHeight="1">
      <c r="A96" s="27">
        <f t="shared" si="10"/>
        <v>2</v>
      </c>
      <c r="B96" s="537" t="str">
        <f t="shared" si="12"/>
        <v>T</v>
      </c>
      <c r="C96" s="308" t="s">
        <v>539</v>
      </c>
      <c r="D96" s="257" t="s">
        <v>5</v>
      </c>
      <c r="E96" s="6">
        <f t="shared" si="11"/>
        <v>250</v>
      </c>
      <c r="F96" s="50"/>
      <c r="G96" s="40"/>
      <c r="H96" s="536">
        <v>2</v>
      </c>
      <c r="I96" s="7">
        <f>IFERROR(VLOOKUP(H96,得点テーブル!$B$6:$D$133,3,0),"")</f>
        <v>100</v>
      </c>
      <c r="J96" s="270">
        <v>4</v>
      </c>
      <c r="K96" s="40">
        <v>100</v>
      </c>
      <c r="L96" s="50"/>
      <c r="M96" s="40"/>
      <c r="N96" s="479">
        <v>8</v>
      </c>
      <c r="O96" s="40">
        <v>50</v>
      </c>
    </row>
    <row r="97" spans="1:15" ht="13.5" customHeight="1">
      <c r="A97" s="27">
        <f t="shared" si="10"/>
        <v>4</v>
      </c>
      <c r="B97" s="537" t="str">
        <f t="shared" si="12"/>
        <v/>
      </c>
      <c r="C97" s="254" t="s">
        <v>359</v>
      </c>
      <c r="D97" s="309" t="s">
        <v>201</v>
      </c>
      <c r="E97" s="6">
        <f t="shared" si="11"/>
        <v>140</v>
      </c>
      <c r="F97" s="50"/>
      <c r="G97" s="40"/>
      <c r="H97" s="536"/>
      <c r="I97" s="7" t="str">
        <f>IFERROR(VLOOKUP(H97,得点テーブル!$B$6:$D$133,3,0),"")</f>
        <v/>
      </c>
      <c r="J97" s="270">
        <v>3</v>
      </c>
      <c r="K97" s="40">
        <v>110</v>
      </c>
      <c r="L97" s="50"/>
      <c r="M97" s="40"/>
      <c r="N97" s="479">
        <v>16</v>
      </c>
      <c r="O97" s="40">
        <v>30</v>
      </c>
    </row>
    <row r="98" spans="1:15" ht="13.5" customHeight="1">
      <c r="A98" s="27">
        <f t="shared" si="10"/>
        <v>5</v>
      </c>
      <c r="B98" s="537" t="str">
        <f t="shared" si="12"/>
        <v/>
      </c>
      <c r="C98" s="330" t="s">
        <v>391</v>
      </c>
      <c r="D98" s="237" t="s">
        <v>201</v>
      </c>
      <c r="E98" s="6">
        <f t="shared" si="11"/>
        <v>130</v>
      </c>
      <c r="F98" s="50"/>
      <c r="G98" s="40"/>
      <c r="H98" s="536"/>
      <c r="I98" s="7" t="str">
        <f>IFERROR(VLOOKUP(H98,得点テーブル!$B$6:$D$133,3,0),"")</f>
        <v/>
      </c>
      <c r="J98" s="270"/>
      <c r="K98" s="40"/>
      <c r="L98" s="50"/>
      <c r="M98" s="40"/>
      <c r="N98" s="479">
        <v>2</v>
      </c>
      <c r="O98" s="40">
        <v>130</v>
      </c>
    </row>
    <row r="99" spans="1:15" ht="13.5" customHeight="1">
      <c r="A99" s="27">
        <f t="shared" si="10"/>
        <v>6</v>
      </c>
      <c r="B99" s="537" t="str">
        <f t="shared" si="12"/>
        <v/>
      </c>
      <c r="C99" s="308" t="s">
        <v>494</v>
      </c>
      <c r="D99" s="346" t="s">
        <v>18</v>
      </c>
      <c r="E99" s="6">
        <f t="shared" si="11"/>
        <v>110</v>
      </c>
      <c r="F99" s="50"/>
      <c r="G99" s="40"/>
      <c r="H99" s="536">
        <v>3</v>
      </c>
      <c r="I99" s="7">
        <f>IFERROR(VLOOKUP(H99,得点テーブル!$B$6:$D$133,3,0),"")</f>
        <v>80</v>
      </c>
      <c r="J99" s="270"/>
      <c r="K99" s="40"/>
      <c r="L99" s="50"/>
      <c r="M99" s="40"/>
      <c r="N99" s="479">
        <v>16</v>
      </c>
      <c r="O99" s="40">
        <v>30</v>
      </c>
    </row>
    <row r="100" spans="1:15" ht="13.5" customHeight="1">
      <c r="A100" s="27">
        <f t="shared" si="10"/>
        <v>7</v>
      </c>
      <c r="B100" s="537" t="str">
        <f t="shared" si="12"/>
        <v/>
      </c>
      <c r="C100" s="256" t="s">
        <v>538</v>
      </c>
      <c r="D100" s="237" t="s">
        <v>232</v>
      </c>
      <c r="E100" s="6">
        <f t="shared" si="11"/>
        <v>30</v>
      </c>
      <c r="F100" s="50"/>
      <c r="G100" s="40"/>
      <c r="H100" s="536"/>
      <c r="I100" s="7" t="str">
        <f>IFERROR(VLOOKUP(H100,得点テーブル!$B$6:$D$133,3,0),"")</f>
        <v/>
      </c>
      <c r="J100" s="270"/>
      <c r="K100" s="40"/>
      <c r="L100" s="50"/>
      <c r="M100" s="40"/>
      <c r="N100" s="479">
        <v>16</v>
      </c>
      <c r="O100" s="40">
        <v>30</v>
      </c>
    </row>
    <row r="101" spans="1:15" ht="13.5" customHeight="1">
      <c r="A101" s="47"/>
      <c r="B101" s="47"/>
      <c r="C101" s="256"/>
      <c r="D101" s="237"/>
      <c r="E101" s="27"/>
      <c r="F101" s="50"/>
      <c r="G101" s="40"/>
      <c r="H101" s="267"/>
      <c r="I101" s="39"/>
      <c r="J101" s="270"/>
      <c r="K101" s="40"/>
      <c r="L101" s="50"/>
      <c r="M101" s="40"/>
      <c r="N101" s="479"/>
      <c r="O101" s="40"/>
    </row>
    <row r="102" spans="1:15" ht="3" customHeight="1">
      <c r="A102" s="45"/>
      <c r="B102" s="45"/>
      <c r="C102" s="45"/>
      <c r="D102" s="45"/>
      <c r="E102" s="45"/>
      <c r="F102" s="55"/>
      <c r="G102" s="45"/>
      <c r="H102" s="55"/>
      <c r="I102" s="45"/>
      <c r="J102" s="150"/>
      <c r="K102" s="45"/>
      <c r="L102" s="55"/>
      <c r="M102" s="45"/>
      <c r="N102" s="150"/>
      <c r="O102" s="45"/>
    </row>
    <row r="103" spans="1:15" customFormat="1" ht="18" customHeight="1">
      <c r="A103" t="s">
        <v>11</v>
      </c>
      <c r="C103" s="1"/>
      <c r="D103" s="182"/>
      <c r="F103" t="s">
        <v>204</v>
      </c>
      <c r="H103" s="32"/>
      <c r="I103" s="32"/>
      <c r="J103" s="127"/>
      <c r="K103" s="32"/>
      <c r="L103" s="32"/>
      <c r="M103" t="str">
        <f>M1</f>
        <v>2023/5/31現在</v>
      </c>
      <c r="N103" s="127"/>
    </row>
    <row r="104" spans="1:15" ht="4.5" customHeight="1">
      <c r="C104" s="32"/>
      <c r="D104" s="32"/>
      <c r="J104" s="157"/>
      <c r="K104" s="48"/>
    </row>
    <row r="105" spans="1:15" ht="15.75" customHeight="1">
      <c r="A105" s="599" t="s">
        <v>172</v>
      </c>
      <c r="B105" s="600"/>
      <c r="C105" s="588" t="s">
        <v>12</v>
      </c>
      <c r="D105" s="603" t="s">
        <v>174</v>
      </c>
      <c r="E105" s="14" t="s">
        <v>175</v>
      </c>
      <c r="F105" s="592" t="str">
        <f>F91</f>
        <v>R5会長杯</v>
      </c>
      <c r="G105" s="592"/>
      <c r="H105" s="592" t="str">
        <f>H91</f>
        <v>R5マスターズ</v>
      </c>
      <c r="I105" s="592"/>
      <c r="J105" s="592" t="str">
        <f>J91</f>
        <v>R4県選手権</v>
      </c>
      <c r="K105" s="592"/>
      <c r="L105" s="592" t="str">
        <f>L91</f>
        <v>R4室内</v>
      </c>
      <c r="M105" s="592"/>
      <c r="N105" s="593" t="str">
        <f>N91</f>
        <v>R4熊谷杯</v>
      </c>
      <c r="O105" s="593"/>
    </row>
    <row r="106" spans="1:15" ht="15.75" customHeight="1">
      <c r="A106" s="601"/>
      <c r="B106" s="602"/>
      <c r="C106" s="589"/>
      <c r="D106" s="604"/>
      <c r="E106" s="15" t="s">
        <v>176</v>
      </c>
      <c r="F106" s="135" t="s">
        <v>177</v>
      </c>
      <c r="G106" s="16" t="s">
        <v>175</v>
      </c>
      <c r="H106" s="135" t="s">
        <v>177</v>
      </c>
      <c r="I106" s="16" t="s">
        <v>175</v>
      </c>
      <c r="J106" s="128" t="s">
        <v>177</v>
      </c>
      <c r="K106" s="16" t="s">
        <v>175</v>
      </c>
      <c r="L106" s="135" t="s">
        <v>177</v>
      </c>
      <c r="M106" s="16" t="s">
        <v>175</v>
      </c>
      <c r="N106" s="128" t="s">
        <v>177</v>
      </c>
      <c r="O106" s="16" t="s">
        <v>175</v>
      </c>
    </row>
    <row r="107" spans="1:15" ht="3" customHeight="1">
      <c r="A107" s="34"/>
      <c r="B107" s="34"/>
      <c r="C107" s="20"/>
      <c r="D107" s="21"/>
      <c r="E107" s="49"/>
      <c r="F107" s="136"/>
      <c r="G107" s="25"/>
      <c r="H107" s="137"/>
      <c r="I107" s="26"/>
      <c r="J107" s="134"/>
      <c r="K107" s="26"/>
      <c r="L107" s="136"/>
      <c r="M107" s="25"/>
      <c r="N107" s="134"/>
      <c r="O107" s="26"/>
    </row>
    <row r="108" spans="1:15" ht="13.5" customHeight="1">
      <c r="A108" s="47">
        <v>1</v>
      </c>
      <c r="B108" s="537" t="str">
        <f>IF(E108=E107,"T","")</f>
        <v/>
      </c>
      <c r="C108" s="288" t="s">
        <v>544</v>
      </c>
      <c r="D108" s="237" t="s">
        <v>187</v>
      </c>
      <c r="E108" s="6">
        <f t="shared" ref="E108:E112" si="13">SUM(G108,I108,K108,M108,O108)</f>
        <v>50</v>
      </c>
      <c r="F108" s="59"/>
      <c r="G108" s="40"/>
      <c r="H108" s="277"/>
      <c r="I108" s="39"/>
      <c r="J108" s="156"/>
      <c r="K108" s="40"/>
      <c r="L108" s="59"/>
      <c r="M108" s="40"/>
      <c r="N108" s="478">
        <v>8</v>
      </c>
      <c r="O108" s="40">
        <v>50</v>
      </c>
    </row>
    <row r="109" spans="1:15" ht="13.5" customHeight="1">
      <c r="A109" s="47">
        <v>2</v>
      </c>
      <c r="B109" s="537" t="str">
        <f t="shared" ref="B109:B112" si="14">IF(E109=E108,"T","")</f>
        <v/>
      </c>
      <c r="C109" s="288" t="s">
        <v>456</v>
      </c>
      <c r="D109" s="237" t="s">
        <v>179</v>
      </c>
      <c r="E109" s="6">
        <f t="shared" si="13"/>
        <v>30</v>
      </c>
      <c r="F109" s="59"/>
      <c r="G109" s="40"/>
      <c r="H109" s="277"/>
      <c r="I109" s="39"/>
      <c r="J109" s="156"/>
      <c r="K109" s="40"/>
      <c r="L109" s="59"/>
      <c r="M109" s="40"/>
      <c r="N109" s="478">
        <v>16</v>
      </c>
      <c r="O109" s="40">
        <v>30</v>
      </c>
    </row>
    <row r="110" spans="1:15" ht="13.5" customHeight="1">
      <c r="A110" s="47">
        <v>2</v>
      </c>
      <c r="B110" s="537" t="str">
        <f t="shared" si="14"/>
        <v>T</v>
      </c>
      <c r="C110" s="308" t="s">
        <v>457</v>
      </c>
      <c r="D110" s="397" t="s">
        <v>193</v>
      </c>
      <c r="E110" s="6">
        <f t="shared" si="13"/>
        <v>30</v>
      </c>
      <c r="F110" s="50"/>
      <c r="G110" s="40"/>
      <c r="H110" s="267"/>
      <c r="I110" s="39"/>
      <c r="J110" s="270"/>
      <c r="K110" s="40"/>
      <c r="L110" s="50"/>
      <c r="M110" s="40"/>
      <c r="N110" s="479">
        <v>16</v>
      </c>
      <c r="O110" s="40">
        <v>30</v>
      </c>
    </row>
    <row r="111" spans="1:15" ht="13.5" customHeight="1">
      <c r="A111" s="47">
        <v>2</v>
      </c>
      <c r="B111" s="537" t="str">
        <f t="shared" si="14"/>
        <v>T</v>
      </c>
      <c r="C111" s="288" t="s">
        <v>546</v>
      </c>
      <c r="D111" s="249" t="s">
        <v>218</v>
      </c>
      <c r="E111" s="6">
        <f t="shared" si="13"/>
        <v>30</v>
      </c>
      <c r="F111" s="59"/>
      <c r="G111" s="40"/>
      <c r="H111" s="277"/>
      <c r="I111" s="39"/>
      <c r="J111" s="156"/>
      <c r="K111" s="40"/>
      <c r="L111" s="59"/>
      <c r="M111" s="40"/>
      <c r="N111" s="478">
        <v>16</v>
      </c>
      <c r="O111" s="40">
        <v>30</v>
      </c>
    </row>
    <row r="112" spans="1:15" ht="13.5" customHeight="1">
      <c r="A112" s="47">
        <v>2</v>
      </c>
      <c r="B112" s="537" t="str">
        <f t="shared" si="14"/>
        <v>T</v>
      </c>
      <c r="C112" s="288" t="s">
        <v>545</v>
      </c>
      <c r="D112" s="249" t="s">
        <v>193</v>
      </c>
      <c r="E112" s="6">
        <f t="shared" si="13"/>
        <v>30</v>
      </c>
      <c r="F112" s="59"/>
      <c r="G112" s="40"/>
      <c r="H112" s="277"/>
      <c r="I112" s="39"/>
      <c r="J112" s="156"/>
      <c r="K112" s="40"/>
      <c r="L112" s="59"/>
      <c r="M112" s="40"/>
      <c r="N112" s="478">
        <v>16</v>
      </c>
      <c r="O112" s="40">
        <v>30</v>
      </c>
    </row>
    <row r="113" spans="1:16" ht="13.5" customHeight="1">
      <c r="A113" s="47"/>
      <c r="B113" s="47"/>
      <c r="C113" s="288"/>
      <c r="D113" s="249"/>
      <c r="E113" s="27"/>
      <c r="F113" s="59"/>
      <c r="G113" s="40"/>
      <c r="H113" s="277"/>
      <c r="I113" s="39"/>
      <c r="J113" s="156"/>
      <c r="K113" s="40"/>
      <c r="L113" s="59"/>
      <c r="M113" s="40"/>
      <c r="N113" s="478"/>
      <c r="O113" s="40"/>
    </row>
    <row r="114" spans="1:16" ht="13.5" customHeight="1">
      <c r="A114" s="10"/>
      <c r="B114" s="10"/>
      <c r="C114" s="10"/>
      <c r="D114" s="10"/>
      <c r="E114" s="10"/>
      <c r="F114" s="197"/>
      <c r="G114" s="10"/>
      <c r="H114" s="10"/>
      <c r="I114" s="10"/>
      <c r="J114" s="10"/>
      <c r="K114" s="11"/>
      <c r="L114" s="10"/>
      <c r="M114" s="10"/>
      <c r="N114" s="10"/>
      <c r="O114" s="10"/>
      <c r="P114" s="10"/>
    </row>
    <row r="115" spans="1:16" ht="5.25" customHeight="1">
      <c r="A115" s="44"/>
      <c r="B115" s="44"/>
      <c r="C115" s="171"/>
      <c r="D115" s="171"/>
      <c r="E115" s="44"/>
      <c r="F115" s="44"/>
      <c r="G115" s="44"/>
      <c r="H115" s="44"/>
      <c r="I115" s="44"/>
      <c r="J115" s="149"/>
      <c r="K115" s="44"/>
      <c r="L115" s="44"/>
      <c r="M115" s="44"/>
      <c r="N115" s="149"/>
      <c r="O115" s="44"/>
    </row>
    <row r="121" spans="1:16" ht="2.25" customHeight="1"/>
  </sheetData>
  <mergeCells count="40">
    <mergeCell ref="L105:M105"/>
    <mergeCell ref="N105:O105"/>
    <mergeCell ref="A105:B106"/>
    <mergeCell ref="C105:C106"/>
    <mergeCell ref="D105:D106"/>
    <mergeCell ref="H105:I105"/>
    <mergeCell ref="J105:K105"/>
    <mergeCell ref="F105:G105"/>
    <mergeCell ref="J2:K2"/>
    <mergeCell ref="L2:M2"/>
    <mergeCell ref="N2:O2"/>
    <mergeCell ref="A2:B3"/>
    <mergeCell ref="C2:C3"/>
    <mergeCell ref="D2:D3"/>
    <mergeCell ref="H2:I2"/>
    <mergeCell ref="F2:G2"/>
    <mergeCell ref="J32:K32"/>
    <mergeCell ref="L32:M32"/>
    <mergeCell ref="N32:O32"/>
    <mergeCell ref="A32:B33"/>
    <mergeCell ref="C32:C33"/>
    <mergeCell ref="D32:D33"/>
    <mergeCell ref="H32:I32"/>
    <mergeCell ref="F32:G32"/>
    <mergeCell ref="J63:K63"/>
    <mergeCell ref="L63:M63"/>
    <mergeCell ref="N63:O63"/>
    <mergeCell ref="A63:B64"/>
    <mergeCell ref="C63:C64"/>
    <mergeCell ref="H63:I63"/>
    <mergeCell ref="D63:D64"/>
    <mergeCell ref="F63:G63"/>
    <mergeCell ref="J91:K91"/>
    <mergeCell ref="L91:M91"/>
    <mergeCell ref="N91:O91"/>
    <mergeCell ref="A91:B92"/>
    <mergeCell ref="C91:C92"/>
    <mergeCell ref="D91:D92"/>
    <mergeCell ref="H91:I91"/>
    <mergeCell ref="F91:G91"/>
  </mergeCells>
  <phoneticPr fontId="2"/>
  <pageMargins left="0.82677165354330717" right="0.74803149606299213" top="0.78740157480314965" bottom="0.74803149606299213" header="0.51181102362204722" footer="0.51181102362204722"/>
  <pageSetup paperSize="9" scale="77" orientation="portrait" r:id="rId1"/>
  <headerFooter alignWithMargins="0"/>
  <rowBreaks count="1" manualBreakCount="1">
    <brk id="6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4"/>
  <sheetViews>
    <sheetView view="pageBreakPreview" topLeftCell="A10" zoomScaleNormal="100" zoomScaleSheetLayoutView="100" workbookViewId="0">
      <selection activeCell="B29" sqref="B29"/>
    </sheetView>
  </sheetViews>
  <sheetFormatPr baseColWidth="10" defaultColWidth="9" defaultRowHeight="14"/>
  <cols>
    <col min="1" max="1" width="3.6640625" style="32" customWidth="1"/>
    <col min="2" max="2" width="1.6640625" style="32" customWidth="1"/>
    <col min="3" max="4" width="11.6640625" style="13" customWidth="1"/>
    <col min="5" max="15" width="5.6640625" style="32" customWidth="1"/>
    <col min="16" max="16" width="5.6640625" style="124" customWidth="1"/>
    <col min="17" max="17" width="5.6640625" style="32" customWidth="1"/>
    <col min="18" max="16384" width="9" style="32"/>
  </cols>
  <sheetData>
    <row r="1" spans="1:19" customFormat="1" ht="19.5" customHeight="1">
      <c r="A1" t="s">
        <v>11</v>
      </c>
      <c r="D1" s="1"/>
      <c r="F1" s="1" t="s">
        <v>165</v>
      </c>
      <c r="H1" s="32"/>
      <c r="I1" s="32"/>
      <c r="J1" s="1"/>
      <c r="L1" s="1"/>
      <c r="M1" s="32"/>
      <c r="N1" s="1"/>
      <c r="O1" t="str">
        <f>年齢男子S!M1</f>
        <v>2023/5/31現在</v>
      </c>
      <c r="P1" s="124"/>
    </row>
    <row r="2" spans="1:19" ht="5.25" customHeight="1"/>
    <row r="3" spans="1:19">
      <c r="A3" s="599" t="s">
        <v>172</v>
      </c>
      <c r="B3" s="600"/>
      <c r="C3" s="588" t="s">
        <v>12</v>
      </c>
      <c r="D3" s="590" t="s">
        <v>174</v>
      </c>
      <c r="E3" s="14" t="s">
        <v>175</v>
      </c>
      <c r="F3" s="596" t="s">
        <v>958</v>
      </c>
      <c r="G3" s="597"/>
      <c r="H3" s="611" t="str">
        <f>年齢男子S!H2</f>
        <v>R5マスターズ</v>
      </c>
      <c r="I3" s="612"/>
      <c r="J3" s="596" t="str">
        <f>男Ｄ!L3</f>
        <v>R4ダンロップ</v>
      </c>
      <c r="K3" s="597"/>
      <c r="L3" s="596" t="str">
        <f>男Ｄ!N3</f>
        <v>R4県選手権</v>
      </c>
      <c r="M3" s="597"/>
      <c r="N3" s="596" t="str">
        <f>男Ｄ!P3</f>
        <v>R4室内</v>
      </c>
      <c r="O3" s="597"/>
      <c r="P3" s="606" t="str">
        <f>男Ｄ!R3</f>
        <v>R4熊谷杯</v>
      </c>
      <c r="Q3" s="607"/>
    </row>
    <row r="4" spans="1:19">
      <c r="A4" s="601"/>
      <c r="B4" s="602"/>
      <c r="C4" s="589"/>
      <c r="D4" s="591"/>
      <c r="E4" s="15" t="s">
        <v>176</v>
      </c>
      <c r="F4" s="135" t="s">
        <v>1</v>
      </c>
      <c r="G4" s="16" t="s">
        <v>175</v>
      </c>
      <c r="H4" s="135" t="s">
        <v>1</v>
      </c>
      <c r="I4" s="16" t="s">
        <v>175</v>
      </c>
      <c r="J4" s="135" t="s">
        <v>177</v>
      </c>
      <c r="K4" s="16" t="s">
        <v>175</v>
      </c>
      <c r="L4" s="135" t="s">
        <v>177</v>
      </c>
      <c r="M4" s="16" t="s">
        <v>175</v>
      </c>
      <c r="N4" s="135" t="s">
        <v>177</v>
      </c>
      <c r="O4" s="16" t="s">
        <v>175</v>
      </c>
      <c r="P4" s="128" t="s">
        <v>177</v>
      </c>
      <c r="Q4" s="16" t="s">
        <v>175</v>
      </c>
    </row>
    <row r="5" spans="1:19" ht="3" customHeight="1">
      <c r="A5" s="51"/>
      <c r="B5" s="34"/>
      <c r="C5" s="20"/>
      <c r="D5" s="21"/>
      <c r="E5" s="22"/>
      <c r="F5" s="239"/>
      <c r="G5" s="239"/>
      <c r="H5" s="137"/>
      <c r="I5" s="26"/>
      <c r="J5" s="136"/>
      <c r="K5" s="25"/>
      <c r="L5" s="137"/>
      <c r="M5" s="26"/>
      <c r="N5" s="136"/>
      <c r="O5" s="25"/>
      <c r="P5" s="134"/>
      <c r="Q5" s="26"/>
    </row>
    <row r="6" spans="1:19" customFormat="1">
      <c r="A6" s="27">
        <v>1</v>
      </c>
      <c r="B6" s="27"/>
      <c r="C6" s="258" t="s">
        <v>370</v>
      </c>
      <c r="D6" s="324" t="s">
        <v>184</v>
      </c>
      <c r="E6" s="6">
        <f t="shared" ref="E6:E21" si="0">SUM(G6,I6,K6,M6,O6,Q6)</f>
        <v>200</v>
      </c>
      <c r="F6" s="52"/>
      <c r="G6" s="30"/>
      <c r="H6" s="546"/>
      <c r="I6" s="39"/>
      <c r="J6" s="52"/>
      <c r="K6" s="30"/>
      <c r="L6" s="359">
        <v>1</v>
      </c>
      <c r="M6" s="29">
        <v>200</v>
      </c>
      <c r="N6" s="175"/>
      <c r="O6" s="30"/>
      <c r="P6" s="417"/>
      <c r="Q6" s="30"/>
      <c r="R6" s="32"/>
    </row>
    <row r="7" spans="1:19" customFormat="1">
      <c r="A7" s="27">
        <v>1</v>
      </c>
      <c r="B7" s="27" t="s">
        <v>284</v>
      </c>
      <c r="C7" s="258" t="s">
        <v>371</v>
      </c>
      <c r="D7" s="324" t="s">
        <v>184</v>
      </c>
      <c r="E7" s="6">
        <f t="shared" si="0"/>
        <v>200</v>
      </c>
      <c r="F7" s="52"/>
      <c r="G7" s="30"/>
      <c r="H7" s="546"/>
      <c r="I7" s="39"/>
      <c r="J7" s="52"/>
      <c r="K7" s="30"/>
      <c r="L7" s="359">
        <v>1</v>
      </c>
      <c r="M7" s="29">
        <v>200</v>
      </c>
      <c r="N7" s="175"/>
      <c r="O7" s="30"/>
      <c r="P7" s="417"/>
      <c r="Q7" s="30"/>
      <c r="R7" s="32"/>
    </row>
    <row r="8" spans="1:19">
      <c r="A8" s="27">
        <v>3</v>
      </c>
      <c r="B8" s="27"/>
      <c r="C8" s="258" t="s">
        <v>422</v>
      </c>
      <c r="D8" s="324" t="s">
        <v>4</v>
      </c>
      <c r="E8" s="6">
        <f t="shared" si="0"/>
        <v>200</v>
      </c>
      <c r="F8" s="52"/>
      <c r="G8" s="30"/>
      <c r="H8" s="546"/>
      <c r="I8" s="39"/>
      <c r="J8" s="52"/>
      <c r="K8" s="30"/>
      <c r="L8" s="359">
        <v>3</v>
      </c>
      <c r="M8" s="29">
        <v>110</v>
      </c>
      <c r="N8" s="175"/>
      <c r="O8" s="30"/>
      <c r="P8" s="417">
        <v>4</v>
      </c>
      <c r="Q8" s="30">
        <v>90</v>
      </c>
    </row>
    <row r="9" spans="1:19" customFormat="1">
      <c r="A9" s="27">
        <v>4</v>
      </c>
      <c r="B9" s="27"/>
      <c r="C9" s="258" t="s">
        <v>332</v>
      </c>
      <c r="D9" s="290" t="s">
        <v>203</v>
      </c>
      <c r="E9" s="6">
        <f t="shared" si="0"/>
        <v>200</v>
      </c>
      <c r="F9" s="173"/>
      <c r="G9" s="30"/>
      <c r="H9" s="546"/>
      <c r="I9" s="39"/>
      <c r="J9" s="173"/>
      <c r="K9" s="30"/>
      <c r="L9" s="360">
        <v>3</v>
      </c>
      <c r="M9" s="29">
        <v>110</v>
      </c>
      <c r="N9" s="173"/>
      <c r="O9" s="30"/>
      <c r="P9" s="416">
        <v>4</v>
      </c>
      <c r="Q9" s="30">
        <v>90</v>
      </c>
    </row>
    <row r="10" spans="1:19" customFormat="1">
      <c r="A10" s="27">
        <v>4</v>
      </c>
      <c r="B10" s="27" t="s">
        <v>284</v>
      </c>
      <c r="C10" s="258" t="s">
        <v>363</v>
      </c>
      <c r="D10" s="324" t="s">
        <v>203</v>
      </c>
      <c r="E10" s="6">
        <f t="shared" si="0"/>
        <v>200</v>
      </c>
      <c r="F10" s="52"/>
      <c r="G10" s="30"/>
      <c r="H10" s="546"/>
      <c r="I10" s="39"/>
      <c r="J10" s="52"/>
      <c r="K10" s="30"/>
      <c r="L10" s="359">
        <v>3</v>
      </c>
      <c r="M10" s="29">
        <v>110</v>
      </c>
      <c r="N10" s="175"/>
      <c r="O10" s="30"/>
      <c r="P10" s="417">
        <v>4</v>
      </c>
      <c r="Q10" s="30">
        <v>90</v>
      </c>
      <c r="R10" s="32"/>
      <c r="S10" s="32"/>
    </row>
    <row r="11" spans="1:19" customFormat="1">
      <c r="A11" s="27">
        <v>6</v>
      </c>
      <c r="B11" s="27"/>
      <c r="C11" s="258" t="s">
        <v>423</v>
      </c>
      <c r="D11" s="339" t="s">
        <v>5</v>
      </c>
      <c r="E11" s="6">
        <f t="shared" si="0"/>
        <v>150</v>
      </c>
      <c r="F11" s="52"/>
      <c r="G11" s="30"/>
      <c r="H11" s="546"/>
      <c r="I11" s="39"/>
      <c r="J11" s="52"/>
      <c r="K11" s="30"/>
      <c r="L11" s="359">
        <v>2</v>
      </c>
      <c r="M11" s="29">
        <v>150</v>
      </c>
      <c r="N11" s="175"/>
      <c r="O11" s="30"/>
      <c r="P11" s="417"/>
      <c r="Q11" s="30"/>
      <c r="R11" s="32"/>
    </row>
    <row r="12" spans="1:19">
      <c r="A12" s="27">
        <v>7</v>
      </c>
      <c r="B12" s="27"/>
      <c r="C12" s="247" t="s">
        <v>424</v>
      </c>
      <c r="D12" s="279" t="s">
        <v>5</v>
      </c>
      <c r="E12" s="6">
        <f t="shared" si="0"/>
        <v>150</v>
      </c>
      <c r="F12" s="181"/>
      <c r="G12" s="30"/>
      <c r="H12" s="547"/>
      <c r="I12" s="39"/>
      <c r="J12" s="181"/>
      <c r="K12" s="30"/>
      <c r="L12" s="320">
        <v>2</v>
      </c>
      <c r="M12" s="29">
        <v>150</v>
      </c>
      <c r="N12" s="281"/>
      <c r="O12" s="30"/>
      <c r="P12" s="457"/>
      <c r="Q12" s="30"/>
    </row>
    <row r="13" spans="1:19">
      <c r="A13" s="27">
        <v>7</v>
      </c>
      <c r="B13" s="27" t="s">
        <v>284</v>
      </c>
      <c r="C13" s="247" t="s">
        <v>425</v>
      </c>
      <c r="D13" s="279" t="s">
        <v>5</v>
      </c>
      <c r="E13" s="6">
        <f t="shared" si="0"/>
        <v>110</v>
      </c>
      <c r="F13" s="181"/>
      <c r="G13" s="30"/>
      <c r="H13" s="547"/>
      <c r="I13" s="39"/>
      <c r="J13" s="181"/>
      <c r="K13" s="30"/>
      <c r="L13" s="320">
        <v>3</v>
      </c>
      <c r="M13" s="29">
        <v>110</v>
      </c>
      <c r="N13" s="281"/>
      <c r="O13" s="30"/>
      <c r="P13" s="457"/>
      <c r="Q13" s="30"/>
    </row>
    <row r="14" spans="1:19">
      <c r="A14" s="27">
        <v>9</v>
      </c>
      <c r="B14" s="27"/>
      <c r="C14" s="247" t="s">
        <v>403</v>
      </c>
      <c r="D14" s="279" t="s">
        <v>203</v>
      </c>
      <c r="E14" s="6">
        <f t="shared" si="0"/>
        <v>75</v>
      </c>
      <c r="F14" s="181"/>
      <c r="G14" s="30"/>
      <c r="H14" s="547"/>
      <c r="I14" s="39"/>
      <c r="J14" s="181"/>
      <c r="K14" s="30"/>
      <c r="L14" s="320">
        <v>5</v>
      </c>
      <c r="M14" s="29">
        <v>75</v>
      </c>
      <c r="N14" s="281"/>
      <c r="O14" s="30"/>
      <c r="P14" s="457"/>
      <c r="Q14" s="30"/>
    </row>
    <row r="15" spans="1:19">
      <c r="A15" s="27">
        <v>10</v>
      </c>
      <c r="B15" s="27"/>
      <c r="C15" s="247" t="s">
        <v>382</v>
      </c>
      <c r="D15" s="249" t="s">
        <v>4</v>
      </c>
      <c r="E15" s="6">
        <f t="shared" si="0"/>
        <v>0</v>
      </c>
      <c r="F15" s="181"/>
      <c r="G15" s="30"/>
      <c r="H15" s="547"/>
      <c r="I15" s="39"/>
      <c r="J15" s="181"/>
      <c r="K15" s="30"/>
      <c r="L15" s="320"/>
      <c r="M15" s="29"/>
      <c r="N15" s="281"/>
      <c r="O15" s="30"/>
      <c r="P15" s="457"/>
      <c r="Q15" s="30"/>
      <c r="R15"/>
      <c r="S15"/>
    </row>
    <row r="16" spans="1:19">
      <c r="A16" s="27">
        <v>11</v>
      </c>
      <c r="B16" s="27"/>
      <c r="C16" s="247" t="s">
        <v>426</v>
      </c>
      <c r="D16" s="279" t="s">
        <v>2</v>
      </c>
      <c r="E16" s="6">
        <f t="shared" si="0"/>
        <v>75</v>
      </c>
      <c r="F16" s="181"/>
      <c r="G16" s="30"/>
      <c r="H16" s="547"/>
      <c r="I16" s="39"/>
      <c r="J16" s="181"/>
      <c r="K16" s="30"/>
      <c r="L16" s="320">
        <v>5</v>
      </c>
      <c r="M16" s="29">
        <v>75</v>
      </c>
      <c r="N16" s="281"/>
      <c r="O16" s="30"/>
      <c r="P16" s="457"/>
      <c r="Q16" s="30"/>
    </row>
    <row r="17" spans="1:19">
      <c r="A17" s="27">
        <v>12</v>
      </c>
      <c r="B17" s="27"/>
      <c r="C17" s="247" t="s">
        <v>398</v>
      </c>
      <c r="D17" s="279" t="s">
        <v>179</v>
      </c>
      <c r="E17" s="6">
        <f t="shared" si="0"/>
        <v>0</v>
      </c>
      <c r="F17" s="181"/>
      <c r="G17" s="30"/>
      <c r="H17" s="547"/>
      <c r="I17" s="39"/>
      <c r="J17" s="181"/>
      <c r="K17" s="30"/>
      <c r="L17" s="320"/>
      <c r="M17" s="29"/>
      <c r="N17" s="281"/>
      <c r="O17" s="30"/>
      <c r="P17" s="457"/>
      <c r="Q17" s="30"/>
    </row>
    <row r="18" spans="1:19">
      <c r="A18" s="27">
        <v>13</v>
      </c>
      <c r="B18" s="27"/>
      <c r="C18" s="247" t="s">
        <v>427</v>
      </c>
      <c r="D18" s="279" t="s">
        <v>188</v>
      </c>
      <c r="E18" s="6">
        <f t="shared" si="0"/>
        <v>0</v>
      </c>
      <c r="F18" s="181"/>
      <c r="G18" s="30"/>
      <c r="H18" s="547"/>
      <c r="I18" s="39"/>
      <c r="J18" s="181"/>
      <c r="K18" s="30"/>
      <c r="L18" s="320"/>
      <c r="M18" s="29"/>
      <c r="N18" s="281"/>
      <c r="O18" s="30"/>
      <c r="P18" s="457"/>
      <c r="Q18" s="30"/>
    </row>
    <row r="19" spans="1:19">
      <c r="A19" s="27">
        <v>13</v>
      </c>
      <c r="B19" s="27" t="s">
        <v>284</v>
      </c>
      <c r="C19" s="247" t="s">
        <v>428</v>
      </c>
      <c r="D19" s="249" t="s">
        <v>2</v>
      </c>
      <c r="E19" s="6">
        <f t="shared" si="0"/>
        <v>0</v>
      </c>
      <c r="F19" s="181"/>
      <c r="G19" s="30"/>
      <c r="H19" s="548"/>
      <c r="I19" s="39"/>
      <c r="J19" s="181"/>
      <c r="K19" s="30"/>
      <c r="L19" s="320"/>
      <c r="M19" s="29"/>
      <c r="N19" s="281"/>
      <c r="O19" s="30"/>
      <c r="P19" s="457"/>
      <c r="Q19" s="30"/>
      <c r="R19"/>
    </row>
    <row r="20" spans="1:19">
      <c r="A20" s="27">
        <v>13</v>
      </c>
      <c r="B20" s="27" t="s">
        <v>284</v>
      </c>
      <c r="C20" s="247" t="s">
        <v>429</v>
      </c>
      <c r="D20" s="279" t="s">
        <v>179</v>
      </c>
      <c r="E20" s="6">
        <f t="shared" si="0"/>
        <v>0</v>
      </c>
      <c r="F20" s="181"/>
      <c r="G20" s="30"/>
      <c r="H20" s="547"/>
      <c r="I20" s="39"/>
      <c r="J20" s="181"/>
      <c r="K20" s="30"/>
      <c r="L20" s="320"/>
      <c r="M20" s="29"/>
      <c r="N20" s="281"/>
      <c r="O20" s="30"/>
      <c r="P20" s="457"/>
      <c r="Q20" s="30"/>
    </row>
    <row r="21" spans="1:19">
      <c r="A21" s="27">
        <v>13</v>
      </c>
      <c r="B21" s="27" t="s">
        <v>284</v>
      </c>
      <c r="C21" s="247" t="s">
        <v>430</v>
      </c>
      <c r="D21" s="279" t="s">
        <v>183</v>
      </c>
      <c r="E21" s="6">
        <f t="shared" si="0"/>
        <v>0</v>
      </c>
      <c r="F21" s="181"/>
      <c r="G21" s="30"/>
      <c r="H21" s="547"/>
      <c r="I21" s="39"/>
      <c r="J21" s="181"/>
      <c r="K21" s="30"/>
      <c r="L21" s="320"/>
      <c r="M21" s="29"/>
      <c r="N21" s="281"/>
      <c r="O21" s="30"/>
      <c r="P21" s="457"/>
      <c r="Q21" s="30"/>
    </row>
    <row r="22" spans="1:19">
      <c r="A22" s="27" t="str">
        <f>IF(E22=0,"",RANK(E22,$E$5:$E$23))</f>
        <v/>
      </c>
      <c r="B22" s="27" t="str">
        <f>IF(E22=0,"",IF(A22=#REF!,"T",""))</f>
        <v/>
      </c>
      <c r="C22" s="247"/>
      <c r="D22" s="279"/>
      <c r="E22" s="158"/>
      <c r="F22" s="181"/>
      <c r="G22" s="30" t="str">
        <f>IF(F22=0,"",VLOOKUP(F22,得点テーブル!$B$6:$H$265,3,FALSE))</f>
        <v/>
      </c>
      <c r="H22" s="547"/>
      <c r="I22" s="39"/>
      <c r="J22" s="181"/>
      <c r="K22" s="30" t="str">
        <f>IF(J22=0,"",VLOOKUP(J22,得点テーブル!$B$6:$H$265,4,FALSE))</f>
        <v/>
      </c>
      <c r="L22" s="320"/>
      <c r="M22" s="29" t="str">
        <f>IF(L22=0,"",VLOOKUP(L22,得点テーブル!$B$6:$H$133,5,FALSE))</f>
        <v/>
      </c>
      <c r="N22" s="281"/>
      <c r="O22" s="30" t="str">
        <f>IF(N22=0,"",VLOOKUP(N22,得点テーブル!$B$6:$H$133,6,FALSE))</f>
        <v/>
      </c>
      <c r="P22" s="457"/>
      <c r="Q22" s="30" t="str">
        <f>IF(P22=0,"",VLOOKUP(P22,得点テーブル!$B$6:$H$133,7,FALSE))</f>
        <v/>
      </c>
    </row>
    <row r="23" spans="1:19" ht="3" customHeight="1">
      <c r="A23" s="45"/>
      <c r="B23" s="55"/>
      <c r="C23" s="45"/>
      <c r="D23" s="45"/>
      <c r="E23" s="45"/>
      <c r="F23" s="46"/>
      <c r="G23" s="46"/>
      <c r="H23" s="55"/>
      <c r="I23" s="46"/>
      <c r="J23" s="55"/>
      <c r="K23" s="45"/>
      <c r="L23" s="55"/>
      <c r="M23" s="45"/>
      <c r="N23" s="55"/>
      <c r="O23" s="45"/>
      <c r="P23" s="150"/>
      <c r="Q23" s="45"/>
    </row>
    <row r="24" spans="1:19" customFormat="1" ht="19.5" customHeight="1">
      <c r="A24" s="13"/>
      <c r="D24" s="1"/>
      <c r="F24" s="1" t="s">
        <v>161</v>
      </c>
      <c r="H24" s="32"/>
      <c r="I24" s="32"/>
      <c r="J24" s="1"/>
      <c r="L24" s="1"/>
      <c r="M24" s="32"/>
      <c r="N24" s="1"/>
      <c r="O24" t="str">
        <f>O1</f>
        <v>2023/5/31現在</v>
      </c>
      <c r="P24" s="127"/>
    </row>
    <row r="25" spans="1:19" ht="5.25" customHeight="1"/>
    <row r="26" spans="1:19" ht="13.5" customHeight="1">
      <c r="A26" s="599" t="s">
        <v>172</v>
      </c>
      <c r="B26" s="600"/>
      <c r="C26" s="588" t="s">
        <v>12</v>
      </c>
      <c r="D26" s="590" t="s">
        <v>174</v>
      </c>
      <c r="E26" s="14" t="s">
        <v>175</v>
      </c>
      <c r="F26" s="596" t="str">
        <f>$F$3</f>
        <v>R5会長杯</v>
      </c>
      <c r="G26" s="597"/>
      <c r="H26" s="594" t="str">
        <f>$H$3</f>
        <v>R5マスターズ</v>
      </c>
      <c r="I26" s="608"/>
      <c r="J26" s="596" t="str">
        <f>$J$3</f>
        <v>R4ダンロップ</v>
      </c>
      <c r="K26" s="597"/>
      <c r="L26" s="596" t="str">
        <f>$L$3</f>
        <v>R4県選手権</v>
      </c>
      <c r="M26" s="597"/>
      <c r="N26" s="596" t="str">
        <f>$N$3</f>
        <v>R4室内</v>
      </c>
      <c r="O26" s="597"/>
      <c r="P26" s="606" t="str">
        <f>$P$3</f>
        <v>R4熊谷杯</v>
      </c>
      <c r="Q26" s="607"/>
    </row>
    <row r="27" spans="1:19" ht="13.5" customHeight="1">
      <c r="A27" s="601"/>
      <c r="B27" s="602"/>
      <c r="C27" s="589"/>
      <c r="D27" s="591"/>
      <c r="E27" s="15" t="s">
        <v>176</v>
      </c>
      <c r="F27" s="135" t="s">
        <v>177</v>
      </c>
      <c r="G27" s="16" t="s">
        <v>175</v>
      </c>
      <c r="H27" s="135" t="s">
        <v>177</v>
      </c>
      <c r="I27" s="16" t="s">
        <v>175</v>
      </c>
      <c r="J27" s="135" t="s">
        <v>177</v>
      </c>
      <c r="K27" s="16" t="s">
        <v>175</v>
      </c>
      <c r="L27" s="135" t="s">
        <v>177</v>
      </c>
      <c r="M27" s="16" t="s">
        <v>175</v>
      </c>
      <c r="N27" s="135" t="s">
        <v>177</v>
      </c>
      <c r="O27" s="16" t="s">
        <v>175</v>
      </c>
      <c r="P27" s="128" t="s">
        <v>177</v>
      </c>
      <c r="Q27" s="16" t="s">
        <v>175</v>
      </c>
    </row>
    <row r="28" spans="1:19" ht="3" customHeight="1">
      <c r="A28" s="51"/>
      <c r="B28" s="34"/>
      <c r="C28" s="20"/>
      <c r="D28" s="21"/>
      <c r="E28" s="22"/>
      <c r="F28" s="239"/>
      <c r="G28" s="239"/>
      <c r="H28" s="137"/>
      <c r="I28" s="26"/>
      <c r="J28" s="136"/>
      <c r="K28" s="25"/>
      <c r="L28" s="137"/>
      <c r="M28" s="26"/>
      <c r="N28" s="136"/>
      <c r="O28" s="25"/>
      <c r="P28" s="150"/>
      <c r="Q28" s="45"/>
    </row>
    <row r="29" spans="1:19" customFormat="1">
      <c r="A29" s="499">
        <f t="shared" ref="A29:A52" si="1">RANK(E29,$E$29:$E$53,0)</f>
        <v>1</v>
      </c>
      <c r="B29" s="537" t="str">
        <f t="shared" ref="B29:B31" si="2">IF(E29=E28,"T","")</f>
        <v/>
      </c>
      <c r="C29" s="333" t="s">
        <v>431</v>
      </c>
      <c r="D29" s="302" t="s">
        <v>2</v>
      </c>
      <c r="E29" s="6">
        <f t="shared" ref="E29:E52" si="3">SUM(G29,I29,K29,M29,O29,Q29)</f>
        <v>470</v>
      </c>
      <c r="F29" s="52"/>
      <c r="G29" s="30"/>
      <c r="H29" s="521">
        <v>4</v>
      </c>
      <c r="I29" s="7">
        <f>IFERROR(VLOOKUP(H29,得点テーブル!$B$6:$D$133,3,0),"")</f>
        <v>70</v>
      </c>
      <c r="J29" s="52">
        <v>3</v>
      </c>
      <c r="K29" s="30">
        <v>70</v>
      </c>
      <c r="L29" s="156">
        <v>1</v>
      </c>
      <c r="M29" s="29">
        <v>200</v>
      </c>
      <c r="N29" s="226"/>
      <c r="O29" s="30"/>
      <c r="P29" s="415">
        <v>2</v>
      </c>
      <c r="Q29" s="30">
        <v>130</v>
      </c>
      <c r="R29" s="32"/>
    </row>
    <row r="30" spans="1:19" customFormat="1">
      <c r="A30" s="499">
        <f t="shared" si="1"/>
        <v>2</v>
      </c>
      <c r="B30" s="537" t="str">
        <f t="shared" si="2"/>
        <v/>
      </c>
      <c r="C30" s="251" t="s">
        <v>434</v>
      </c>
      <c r="D30" s="39" t="s">
        <v>201</v>
      </c>
      <c r="E30" s="6">
        <f t="shared" si="3"/>
        <v>340</v>
      </c>
      <c r="F30" s="52"/>
      <c r="G30" s="30"/>
      <c r="H30" s="521">
        <v>4</v>
      </c>
      <c r="I30" s="7">
        <f>IFERROR(VLOOKUP(H30,得点テーブル!$B$6:$D$133,3,0),"")</f>
        <v>70</v>
      </c>
      <c r="J30" s="173">
        <v>3</v>
      </c>
      <c r="K30" s="30">
        <v>70</v>
      </c>
      <c r="L30" s="156">
        <v>1</v>
      </c>
      <c r="M30" s="29">
        <v>200</v>
      </c>
      <c r="N30" s="226"/>
      <c r="O30" s="30"/>
      <c r="P30" s="415"/>
      <c r="Q30" s="30"/>
      <c r="R30" s="32"/>
      <c r="S30" s="32"/>
    </row>
    <row r="31" spans="1:19" ht="13.5" customHeight="1">
      <c r="A31" s="499">
        <f t="shared" si="1"/>
        <v>3</v>
      </c>
      <c r="B31" s="537" t="str">
        <f t="shared" si="2"/>
        <v/>
      </c>
      <c r="C31" s="234" t="s">
        <v>319</v>
      </c>
      <c r="D31" s="266" t="s">
        <v>187</v>
      </c>
      <c r="E31" s="6">
        <f t="shared" si="3"/>
        <v>330</v>
      </c>
      <c r="F31" s="52"/>
      <c r="G31" s="30"/>
      <c r="H31" s="522"/>
      <c r="I31" s="7" t="str">
        <f>IFERROR(VLOOKUP(H31,得点テーブル!$B$6:$D$133,3,0),"")</f>
        <v/>
      </c>
      <c r="J31" s="52">
        <v>1</v>
      </c>
      <c r="K31" s="30">
        <v>150</v>
      </c>
      <c r="L31" s="156"/>
      <c r="M31" s="29"/>
      <c r="N31" s="52"/>
      <c r="O31" s="30"/>
      <c r="P31" s="415">
        <v>1</v>
      </c>
      <c r="Q31" s="30">
        <v>180</v>
      </c>
    </row>
    <row r="32" spans="1:19">
      <c r="A32" s="499">
        <f t="shared" si="1"/>
        <v>3</v>
      </c>
      <c r="B32" s="537" t="str">
        <f>IF(E32=E31,"T","")</f>
        <v>T</v>
      </c>
      <c r="C32" s="232" t="s">
        <v>436</v>
      </c>
      <c r="D32" s="237" t="s">
        <v>184</v>
      </c>
      <c r="E32" s="6">
        <f t="shared" si="3"/>
        <v>330</v>
      </c>
      <c r="F32" s="52"/>
      <c r="G32" s="30"/>
      <c r="H32" s="523">
        <v>1</v>
      </c>
      <c r="I32" s="7">
        <f>IFERROR(VLOOKUP(H32,得点テーブル!$B$6:$D$133,3,0),"")</f>
        <v>150</v>
      </c>
      <c r="J32" s="162"/>
      <c r="K32" s="30"/>
      <c r="L32" s="561"/>
      <c r="M32" s="29"/>
      <c r="N32" s="162"/>
      <c r="O32" s="30"/>
      <c r="P32" s="415">
        <v>1</v>
      </c>
      <c r="Q32" s="30">
        <v>180</v>
      </c>
    </row>
    <row r="33" spans="1:19">
      <c r="A33" s="499">
        <f t="shared" si="1"/>
        <v>5</v>
      </c>
      <c r="B33" s="537" t="str">
        <f>IF(E33=E32,"T","")</f>
        <v/>
      </c>
      <c r="C33" s="399" t="s">
        <v>441</v>
      </c>
      <c r="D33" s="401" t="s">
        <v>201</v>
      </c>
      <c r="E33" s="6">
        <f t="shared" si="3"/>
        <v>250</v>
      </c>
      <c r="F33" s="52"/>
      <c r="G33" s="30"/>
      <c r="H33" s="523">
        <v>1</v>
      </c>
      <c r="I33" s="7">
        <f>IFERROR(VLOOKUP(H33,得点テーブル!$B$6:$D$133,3,0),"")</f>
        <v>150</v>
      </c>
      <c r="J33" s="162">
        <v>2</v>
      </c>
      <c r="K33" s="30">
        <v>100</v>
      </c>
      <c r="L33" s="320"/>
      <c r="M33" s="29"/>
      <c r="N33" s="162"/>
      <c r="O33" s="30"/>
      <c r="P33" s="415"/>
      <c r="Q33" s="30"/>
    </row>
    <row r="34" spans="1:19" ht="13.5" customHeight="1">
      <c r="A34" s="499">
        <f t="shared" si="1"/>
        <v>6</v>
      </c>
      <c r="B34" s="537" t="str">
        <f>IF(E34=E32,"T","")</f>
        <v/>
      </c>
      <c r="C34" s="334" t="s">
        <v>432</v>
      </c>
      <c r="D34" s="555" t="s">
        <v>185</v>
      </c>
      <c r="E34" s="6">
        <f t="shared" si="3"/>
        <v>245</v>
      </c>
      <c r="F34" s="52"/>
      <c r="G34" s="30"/>
      <c r="H34" s="560">
        <v>16</v>
      </c>
      <c r="I34" s="7">
        <f>IFERROR(VLOOKUP(H34,得点テーブル!$B$6:$D$133,3,0),"")</f>
        <v>25</v>
      </c>
      <c r="J34" s="52">
        <v>4</v>
      </c>
      <c r="K34" s="30">
        <v>70</v>
      </c>
      <c r="L34" s="156">
        <v>2</v>
      </c>
      <c r="M34" s="29">
        <v>150</v>
      </c>
      <c r="N34" s="226"/>
      <c r="O34" s="30"/>
      <c r="P34" s="415"/>
      <c r="Q34" s="30"/>
      <c r="S34"/>
    </row>
    <row r="35" spans="1:19" ht="13.5" customHeight="1">
      <c r="A35" s="499">
        <f t="shared" si="1"/>
        <v>7</v>
      </c>
      <c r="B35" s="537" t="str">
        <f t="shared" ref="B35:B52" si="4">IF(E35=E34,"T","")</f>
        <v/>
      </c>
      <c r="C35" s="553" t="s">
        <v>383</v>
      </c>
      <c r="D35" s="556" t="s">
        <v>4</v>
      </c>
      <c r="E35" s="6">
        <f t="shared" si="3"/>
        <v>240</v>
      </c>
      <c r="F35" s="52"/>
      <c r="G35" s="30"/>
      <c r="H35" s="525">
        <v>8</v>
      </c>
      <c r="I35" s="7">
        <f>IFERROR(VLOOKUP(H35,得点テーブル!$B$6:$D$133,3,0),"")</f>
        <v>40</v>
      </c>
      <c r="J35" s="173"/>
      <c r="K35" s="30"/>
      <c r="L35" s="151">
        <v>3</v>
      </c>
      <c r="M35" s="29">
        <v>110</v>
      </c>
      <c r="N35" s="31"/>
      <c r="O35" s="30"/>
      <c r="P35" s="415">
        <v>4</v>
      </c>
      <c r="Q35" s="30">
        <v>90</v>
      </c>
    </row>
    <row r="36" spans="1:19" ht="13.5" customHeight="1">
      <c r="A36" s="499">
        <f t="shared" si="1"/>
        <v>7</v>
      </c>
      <c r="B36" s="537" t="str">
        <f t="shared" si="4"/>
        <v>T</v>
      </c>
      <c r="C36" s="42" t="s">
        <v>435</v>
      </c>
      <c r="D36" s="237" t="s">
        <v>4</v>
      </c>
      <c r="E36" s="6">
        <f t="shared" si="3"/>
        <v>240</v>
      </c>
      <c r="F36" s="52"/>
      <c r="G36" s="30"/>
      <c r="H36" s="524">
        <v>8</v>
      </c>
      <c r="I36" s="7">
        <f>IFERROR(VLOOKUP(H36,得点テーブル!$B$6:$D$133,3,0),"")</f>
        <v>40</v>
      </c>
      <c r="J36" s="52"/>
      <c r="K36" s="30"/>
      <c r="L36" s="155">
        <v>3</v>
      </c>
      <c r="M36" s="29">
        <v>110</v>
      </c>
      <c r="N36" s="31"/>
      <c r="O36" s="30"/>
      <c r="P36" s="417">
        <v>4</v>
      </c>
      <c r="Q36" s="30">
        <v>90</v>
      </c>
    </row>
    <row r="37" spans="1:19" ht="13.5" customHeight="1">
      <c r="A37" s="499">
        <f t="shared" si="1"/>
        <v>9</v>
      </c>
      <c r="B37" s="537" t="str">
        <f t="shared" si="4"/>
        <v/>
      </c>
      <c r="C37" s="251" t="s">
        <v>530</v>
      </c>
      <c r="D37" s="235" t="s">
        <v>863</v>
      </c>
      <c r="E37" s="6">
        <f t="shared" si="3"/>
        <v>190</v>
      </c>
      <c r="F37" s="52"/>
      <c r="G37" s="30"/>
      <c r="H37" s="524">
        <v>2</v>
      </c>
      <c r="I37" s="7">
        <f>IFERROR(VLOOKUP(H37,得点テーブル!$B$6:$D$133,3,0),"")</f>
        <v>100</v>
      </c>
      <c r="J37" s="52"/>
      <c r="K37" s="30"/>
      <c r="L37" s="199"/>
      <c r="M37" s="29"/>
      <c r="N37" s="59"/>
      <c r="O37" s="30"/>
      <c r="P37" s="415">
        <v>4</v>
      </c>
      <c r="Q37" s="30">
        <v>90</v>
      </c>
    </row>
    <row r="38" spans="1:19" ht="13.5" customHeight="1">
      <c r="A38" s="499">
        <f t="shared" si="1"/>
        <v>10</v>
      </c>
      <c r="B38" s="537" t="str">
        <f t="shared" si="4"/>
        <v/>
      </c>
      <c r="C38" s="234" t="s">
        <v>433</v>
      </c>
      <c r="D38" s="243" t="s">
        <v>236</v>
      </c>
      <c r="E38" s="6">
        <f t="shared" si="3"/>
        <v>150</v>
      </c>
      <c r="F38" s="52"/>
      <c r="G38" s="30"/>
      <c r="H38" s="524"/>
      <c r="I38" s="7" t="str">
        <f>IFERROR(VLOOKUP(H38,得点テーブル!$B$6:$D$133,3,0),"")</f>
        <v/>
      </c>
      <c r="J38" s="52"/>
      <c r="K38" s="30"/>
      <c r="L38" s="155">
        <v>2</v>
      </c>
      <c r="M38" s="29">
        <v>150</v>
      </c>
      <c r="N38" s="31"/>
      <c r="O38" s="30"/>
      <c r="P38" s="417"/>
      <c r="Q38" s="30"/>
    </row>
    <row r="39" spans="1:19" ht="13.5" customHeight="1">
      <c r="A39" s="499">
        <f t="shared" si="1"/>
        <v>10</v>
      </c>
      <c r="B39" s="537" t="str">
        <f t="shared" si="4"/>
        <v>T</v>
      </c>
      <c r="C39" s="328" t="s">
        <v>437</v>
      </c>
      <c r="D39" s="348" t="s">
        <v>187</v>
      </c>
      <c r="E39" s="6">
        <f t="shared" si="3"/>
        <v>150</v>
      </c>
      <c r="F39" s="52"/>
      <c r="G39" s="30"/>
      <c r="H39" s="524"/>
      <c r="I39" s="7" t="str">
        <f>IFERROR(VLOOKUP(H39,得点テーブル!$B$6:$D$133,3,0),"")</f>
        <v/>
      </c>
      <c r="J39" s="52">
        <v>1</v>
      </c>
      <c r="K39" s="30">
        <v>150</v>
      </c>
      <c r="L39" s="199"/>
      <c r="M39" s="29"/>
      <c r="N39" s="59"/>
      <c r="O39" s="30"/>
      <c r="P39" s="415"/>
      <c r="Q39" s="30"/>
    </row>
    <row r="40" spans="1:19" ht="13.5" customHeight="1">
      <c r="A40" s="499">
        <f t="shared" si="1"/>
        <v>12</v>
      </c>
      <c r="B40" s="537" t="str">
        <f t="shared" si="4"/>
        <v/>
      </c>
      <c r="C40" s="328" t="s">
        <v>438</v>
      </c>
      <c r="D40" s="348" t="s">
        <v>2</v>
      </c>
      <c r="E40" s="6">
        <f t="shared" si="3"/>
        <v>130</v>
      </c>
      <c r="F40" s="52"/>
      <c r="G40" s="30"/>
      <c r="H40" s="524"/>
      <c r="I40" s="7" t="str">
        <f>IFERROR(VLOOKUP(H40,得点テーブル!$B$6:$D$133,3,0),"")</f>
        <v/>
      </c>
      <c r="J40" s="52"/>
      <c r="K40" s="30"/>
      <c r="L40" s="199"/>
      <c r="M40" s="29"/>
      <c r="N40" s="59"/>
      <c r="O40" s="30"/>
      <c r="P40" s="415">
        <v>2</v>
      </c>
      <c r="Q40" s="30">
        <v>130</v>
      </c>
    </row>
    <row r="41" spans="1:19" ht="13.5" customHeight="1">
      <c r="A41" s="499">
        <f t="shared" si="1"/>
        <v>13</v>
      </c>
      <c r="B41" s="537" t="str">
        <f t="shared" si="4"/>
        <v/>
      </c>
      <c r="C41" s="330" t="s">
        <v>439</v>
      </c>
      <c r="D41" s="352" t="s">
        <v>186</v>
      </c>
      <c r="E41" s="6">
        <f t="shared" si="3"/>
        <v>120</v>
      </c>
      <c r="F41" s="52"/>
      <c r="G41" s="30"/>
      <c r="H41" s="524">
        <v>3</v>
      </c>
      <c r="I41" s="7">
        <f>IFERROR(VLOOKUP(H41,得点テーブル!$B$6:$D$133,3,0),"")</f>
        <v>80</v>
      </c>
      <c r="J41" s="52">
        <v>5</v>
      </c>
      <c r="K41" s="30">
        <v>40</v>
      </c>
      <c r="L41" s="155"/>
      <c r="M41" s="29"/>
      <c r="N41" s="59"/>
      <c r="O41" s="30"/>
      <c r="P41" s="415"/>
      <c r="Q41" s="30"/>
    </row>
    <row r="42" spans="1:19" ht="13.5" customHeight="1">
      <c r="A42" s="499">
        <f t="shared" si="1"/>
        <v>13</v>
      </c>
      <c r="B42" s="537" t="str">
        <f t="shared" si="4"/>
        <v>T</v>
      </c>
      <c r="C42" s="337" t="s">
        <v>445</v>
      </c>
      <c r="D42" s="348" t="s">
        <v>179</v>
      </c>
      <c r="E42" s="6">
        <f t="shared" si="3"/>
        <v>120</v>
      </c>
      <c r="F42" s="52"/>
      <c r="G42" s="30"/>
      <c r="H42" s="525">
        <v>3</v>
      </c>
      <c r="I42" s="7">
        <f>IFERROR(VLOOKUP(H42,得点テーブル!$B$6:$D$133,3,0),"")</f>
        <v>80</v>
      </c>
      <c r="J42" s="52">
        <v>5</v>
      </c>
      <c r="K42" s="30">
        <v>40</v>
      </c>
      <c r="L42" s="151"/>
      <c r="M42" s="29"/>
      <c r="N42" s="31"/>
      <c r="O42" s="30"/>
      <c r="P42" s="415"/>
      <c r="Q42" s="30"/>
      <c r="R42"/>
    </row>
    <row r="43" spans="1:19" ht="13.5" customHeight="1">
      <c r="A43" s="499">
        <f t="shared" si="1"/>
        <v>15</v>
      </c>
      <c r="B43" s="537" t="str">
        <f t="shared" si="4"/>
        <v/>
      </c>
      <c r="C43" s="400" t="s">
        <v>440</v>
      </c>
      <c r="D43" s="402" t="s">
        <v>237</v>
      </c>
      <c r="E43" s="6">
        <f t="shared" si="3"/>
        <v>100</v>
      </c>
      <c r="F43" s="52"/>
      <c r="G43" s="30"/>
      <c r="H43" s="524"/>
      <c r="I43" s="7" t="str">
        <f>IFERROR(VLOOKUP(H43,得点テーブル!$B$6:$D$133,3,0),"")</f>
        <v/>
      </c>
      <c r="J43" s="52">
        <v>2</v>
      </c>
      <c r="K43" s="30">
        <v>100</v>
      </c>
      <c r="L43" s="199"/>
      <c r="M43" s="29"/>
      <c r="N43" s="59"/>
      <c r="O43" s="30"/>
      <c r="P43" s="415"/>
      <c r="Q43" s="30"/>
    </row>
    <row r="44" spans="1:19" ht="13.5" customHeight="1">
      <c r="A44" s="499">
        <f t="shared" si="1"/>
        <v>15</v>
      </c>
      <c r="B44" s="537" t="str">
        <f t="shared" si="4"/>
        <v>T</v>
      </c>
      <c r="C44" s="330" t="s">
        <v>442</v>
      </c>
      <c r="D44" s="352" t="s">
        <v>230</v>
      </c>
      <c r="E44" s="6">
        <f t="shared" si="3"/>
        <v>100</v>
      </c>
      <c r="F44" s="52"/>
      <c r="G44" s="30"/>
      <c r="H44" s="524"/>
      <c r="I44" s="7" t="str">
        <f>IFERROR(VLOOKUP(H44,得点テーブル!$B$6:$D$133,3,0),"")</f>
        <v/>
      </c>
      <c r="J44" s="52"/>
      <c r="K44" s="30"/>
      <c r="L44" s="151">
        <v>4</v>
      </c>
      <c r="M44" s="29">
        <v>100</v>
      </c>
      <c r="N44" s="59"/>
      <c r="O44" s="30"/>
      <c r="P44" s="415"/>
      <c r="Q44" s="30"/>
    </row>
    <row r="45" spans="1:19" ht="13.5" customHeight="1">
      <c r="A45" s="499">
        <f t="shared" si="1"/>
        <v>15</v>
      </c>
      <c r="B45" s="537" t="str">
        <f t="shared" si="4"/>
        <v>T</v>
      </c>
      <c r="C45" s="337" t="s">
        <v>399</v>
      </c>
      <c r="D45" s="243" t="s">
        <v>186</v>
      </c>
      <c r="E45" s="6">
        <f t="shared" si="3"/>
        <v>100</v>
      </c>
      <c r="F45" s="52"/>
      <c r="G45" s="30"/>
      <c r="H45" s="524"/>
      <c r="I45" s="7" t="str">
        <f>IFERROR(VLOOKUP(H45,得点テーブル!$B$6:$D$133,3,0),"")</f>
        <v/>
      </c>
      <c r="J45" s="52"/>
      <c r="K45" s="30"/>
      <c r="L45" s="155">
        <v>4</v>
      </c>
      <c r="M45" s="29">
        <v>100</v>
      </c>
      <c r="N45" s="31"/>
      <c r="O45" s="30"/>
      <c r="P45" s="417"/>
      <c r="Q45" s="30"/>
    </row>
    <row r="46" spans="1:19" ht="13.5" customHeight="1">
      <c r="A46" s="499">
        <f t="shared" si="1"/>
        <v>15</v>
      </c>
      <c r="B46" s="537" t="str">
        <f t="shared" si="4"/>
        <v>T</v>
      </c>
      <c r="C46" s="233" t="s">
        <v>533</v>
      </c>
      <c r="D46" s="38" t="s">
        <v>184</v>
      </c>
      <c r="E46" s="6">
        <f t="shared" si="3"/>
        <v>100</v>
      </c>
      <c r="F46" s="52"/>
      <c r="G46" s="30"/>
      <c r="H46" s="525">
        <v>2</v>
      </c>
      <c r="I46" s="7">
        <f>IFERROR(VLOOKUP(H46,得点テーブル!$B$6:$D$133,3,0),"")</f>
        <v>100</v>
      </c>
      <c r="J46" s="52"/>
      <c r="K46" s="30"/>
      <c r="L46" s="151"/>
      <c r="M46" s="29"/>
      <c r="N46" s="31"/>
      <c r="O46" s="30"/>
      <c r="P46" s="415"/>
      <c r="Q46" s="30"/>
      <c r="R46"/>
    </row>
    <row r="47" spans="1:19" ht="13.5" customHeight="1">
      <c r="A47" s="499">
        <f t="shared" si="1"/>
        <v>19</v>
      </c>
      <c r="B47" s="537" t="str">
        <f t="shared" si="4"/>
        <v/>
      </c>
      <c r="C47" s="328" t="s">
        <v>444</v>
      </c>
      <c r="D47" s="302" t="s">
        <v>217</v>
      </c>
      <c r="E47" s="6">
        <f t="shared" si="3"/>
        <v>70</v>
      </c>
      <c r="F47" s="52"/>
      <c r="G47" s="30"/>
      <c r="H47" s="524"/>
      <c r="I47" s="7" t="str">
        <f>IFERROR(VLOOKUP(H47,得点テーブル!$B$6:$D$133,3,0),"")</f>
        <v/>
      </c>
      <c r="J47" s="52">
        <v>4</v>
      </c>
      <c r="K47" s="30">
        <v>70</v>
      </c>
      <c r="L47" s="199"/>
      <c r="M47" s="29"/>
      <c r="N47" s="59"/>
      <c r="O47" s="30"/>
      <c r="P47" s="415"/>
      <c r="Q47" s="30"/>
    </row>
    <row r="48" spans="1:19" ht="13.5" customHeight="1">
      <c r="A48" s="499">
        <f t="shared" si="1"/>
        <v>20</v>
      </c>
      <c r="B48" s="537" t="str">
        <f t="shared" si="4"/>
        <v/>
      </c>
      <c r="C48" s="330" t="s">
        <v>404</v>
      </c>
      <c r="D48" s="557" t="s">
        <v>223</v>
      </c>
      <c r="E48" s="6">
        <f t="shared" si="3"/>
        <v>40</v>
      </c>
      <c r="F48" s="52"/>
      <c r="G48" s="30"/>
      <c r="H48" s="525">
        <v>8</v>
      </c>
      <c r="I48" s="7">
        <f>IFERROR(VLOOKUP(H48,得点テーブル!$B$6:$D$133,3,0),"")</f>
        <v>40</v>
      </c>
      <c r="J48" s="52"/>
      <c r="K48" s="30"/>
      <c r="L48" s="151"/>
      <c r="M48" s="29"/>
      <c r="N48" s="31"/>
      <c r="O48" s="30"/>
      <c r="P48" s="415"/>
      <c r="Q48" s="30"/>
      <c r="R48"/>
    </row>
    <row r="49" spans="1:19" ht="13.5" customHeight="1">
      <c r="A49" s="499">
        <f t="shared" si="1"/>
        <v>20</v>
      </c>
      <c r="B49" s="537" t="str">
        <f t="shared" si="4"/>
        <v>T</v>
      </c>
      <c r="C49" s="254" t="s">
        <v>400</v>
      </c>
      <c r="D49" s="559" t="s">
        <v>232</v>
      </c>
      <c r="E49" s="6">
        <f t="shared" si="3"/>
        <v>40</v>
      </c>
      <c r="F49" s="52"/>
      <c r="G49" s="30"/>
      <c r="H49" s="525">
        <v>8</v>
      </c>
      <c r="I49" s="7">
        <f>IFERROR(VLOOKUP(H49,得点テーブル!$B$6:$D$133,3,0),"")</f>
        <v>40</v>
      </c>
      <c r="J49" s="52"/>
      <c r="K49" s="30"/>
      <c r="L49" s="151"/>
      <c r="M49" s="29"/>
      <c r="N49" s="31"/>
      <c r="O49" s="30"/>
      <c r="P49" s="415"/>
      <c r="Q49" s="30"/>
      <c r="R49"/>
    </row>
    <row r="50" spans="1:19" ht="13.5" customHeight="1">
      <c r="A50" s="499">
        <f t="shared" si="1"/>
        <v>22</v>
      </c>
      <c r="B50" s="537" t="str">
        <f t="shared" si="4"/>
        <v/>
      </c>
      <c r="C50" s="554" t="s">
        <v>376</v>
      </c>
      <c r="D50" s="558" t="s">
        <v>217</v>
      </c>
      <c r="E50" s="6">
        <f t="shared" si="3"/>
        <v>25</v>
      </c>
      <c r="F50" s="52"/>
      <c r="G50" s="30"/>
      <c r="H50" s="525">
        <v>16</v>
      </c>
      <c r="I50" s="7">
        <f>IFERROR(VLOOKUP(H50,得点テーブル!$B$6:$D$133,3,0),"")</f>
        <v>25</v>
      </c>
      <c r="J50" s="52"/>
      <c r="K50" s="30"/>
      <c r="L50" s="151"/>
      <c r="M50" s="29"/>
      <c r="N50" s="31"/>
      <c r="O50" s="30"/>
      <c r="P50" s="415"/>
      <c r="Q50" s="30"/>
      <c r="R50"/>
    </row>
    <row r="51" spans="1:19" ht="13.5" customHeight="1">
      <c r="A51" s="499">
        <f t="shared" si="1"/>
        <v>22</v>
      </c>
      <c r="B51" s="537" t="str">
        <f t="shared" si="4"/>
        <v>T</v>
      </c>
      <c r="C51" s="312" t="s">
        <v>974</v>
      </c>
      <c r="D51" s="243" t="s">
        <v>976</v>
      </c>
      <c r="E51" s="6">
        <f t="shared" si="3"/>
        <v>25</v>
      </c>
      <c r="F51" s="52"/>
      <c r="G51" s="30"/>
      <c r="H51" s="525">
        <v>16</v>
      </c>
      <c r="I51" s="7">
        <f>IFERROR(VLOOKUP(H51,得点テーブル!$B$6:$D$133,3,0),"")</f>
        <v>25</v>
      </c>
      <c r="J51" s="52"/>
      <c r="K51" s="30"/>
      <c r="L51" s="151"/>
      <c r="M51" s="29"/>
      <c r="N51" s="31"/>
      <c r="O51" s="30"/>
      <c r="P51" s="415"/>
      <c r="Q51" s="30"/>
      <c r="R51"/>
    </row>
    <row r="52" spans="1:19" ht="13.5" customHeight="1">
      <c r="A52" s="499">
        <f t="shared" si="1"/>
        <v>22</v>
      </c>
      <c r="B52" s="537" t="str">
        <f t="shared" si="4"/>
        <v>T</v>
      </c>
      <c r="C52" s="233" t="s">
        <v>975</v>
      </c>
      <c r="D52" s="237" t="s">
        <v>976</v>
      </c>
      <c r="E52" s="6">
        <f t="shared" si="3"/>
        <v>25</v>
      </c>
      <c r="F52" s="52"/>
      <c r="G52" s="30"/>
      <c r="H52" s="525">
        <v>16</v>
      </c>
      <c r="I52" s="7">
        <f>IFERROR(VLOOKUP(H52,得点テーブル!$B$6:$D$133,3,0),"")</f>
        <v>25</v>
      </c>
      <c r="J52" s="52"/>
      <c r="K52" s="30"/>
      <c r="L52" s="151"/>
      <c r="M52" s="29"/>
      <c r="N52" s="31"/>
      <c r="O52" s="30"/>
      <c r="P52" s="415"/>
      <c r="Q52" s="30"/>
      <c r="R52"/>
    </row>
    <row r="53" spans="1:19" ht="13.5" customHeight="1">
      <c r="A53" s="499"/>
      <c r="B53" s="537" t="str">
        <f>IF(E53=E48,"T","")</f>
        <v/>
      </c>
      <c r="C53" s="328"/>
      <c r="D53" s="348"/>
      <c r="E53" s="158"/>
      <c r="F53" s="52"/>
      <c r="G53" s="30" t="str">
        <f>IF(F53=0,"",VLOOKUP(F53,得点テーブル!$B$6:$H$265,3,FALSE))</f>
        <v/>
      </c>
      <c r="H53" s="524"/>
      <c r="I53" s="7" t="str">
        <f>IFERROR(VLOOKUP(H53,得点テーブル!$B$6:$D$133,3,0),"")</f>
        <v/>
      </c>
      <c r="J53" s="52"/>
      <c r="K53" s="30" t="str">
        <f>IF(J53=0,"",VLOOKUP(J53,得点テーブル!$B$6:$H$265,4,FALSE))</f>
        <v/>
      </c>
      <c r="L53" s="199"/>
      <c r="M53" s="29" t="str">
        <f>IF(L53=0,"",VLOOKUP(L53,得点テーブル!$B$6:$H$133,5,FALSE))</f>
        <v/>
      </c>
      <c r="N53" s="59"/>
      <c r="O53" s="30" t="str">
        <f>IF(N53=0,"",VLOOKUP(N53,得点テーブル!$B$6:$H$133,6,FALSE))</f>
        <v/>
      </c>
      <c r="P53" s="415"/>
      <c r="Q53" s="30" t="str">
        <f>IF(P53=0,"",VLOOKUP(P53,得点テーブル!$B$6:$H$133,7,FALSE))</f>
        <v/>
      </c>
    </row>
    <row r="54" spans="1:19" ht="3" customHeight="1">
      <c r="A54" s="45"/>
      <c r="B54" s="55"/>
      <c r="C54" s="45"/>
      <c r="D54" s="45"/>
      <c r="E54" s="45"/>
      <c r="F54" s="46"/>
      <c r="G54" s="46"/>
      <c r="H54" s="55"/>
      <c r="I54" s="46"/>
      <c r="J54" s="55"/>
      <c r="K54" s="45"/>
      <c r="L54" s="55"/>
      <c r="M54" s="45"/>
      <c r="N54" s="55"/>
      <c r="O54" s="45"/>
      <c r="P54" s="150"/>
      <c r="Q54" s="45"/>
    </row>
    <row r="55" spans="1:19" customFormat="1" ht="19.5" customHeight="1">
      <c r="A55" t="s">
        <v>11</v>
      </c>
      <c r="D55" s="1"/>
      <c r="H55" s="1" t="s">
        <v>162</v>
      </c>
      <c r="J55" s="1"/>
      <c r="L55" s="1"/>
      <c r="M55" s="32"/>
      <c r="N55" s="1"/>
      <c r="O55" t="str">
        <f>O1</f>
        <v>2023/5/31現在</v>
      </c>
      <c r="P55" s="124"/>
    </row>
    <row r="56" spans="1:19" ht="4.5" customHeight="1"/>
    <row r="57" spans="1:19">
      <c r="A57" s="599" t="s">
        <v>172</v>
      </c>
      <c r="B57" s="600"/>
      <c r="C57" s="588" t="s">
        <v>12</v>
      </c>
      <c r="D57" s="590" t="s">
        <v>174</v>
      </c>
      <c r="E57" s="14" t="s">
        <v>175</v>
      </c>
      <c r="F57" s="594" t="str">
        <f>$F$3</f>
        <v>R5会長杯</v>
      </c>
      <c r="G57" s="608"/>
      <c r="H57" s="606" t="str">
        <f>$H$3</f>
        <v>R5マスターズ</v>
      </c>
      <c r="I57" s="607"/>
      <c r="J57" s="596" t="str">
        <f>$J$3</f>
        <v>R4ダンロップ</v>
      </c>
      <c r="K57" s="597"/>
      <c r="L57" s="596" t="str">
        <f>$L$3</f>
        <v>R4県選手権</v>
      </c>
      <c r="M57" s="597"/>
      <c r="N57" s="596" t="str">
        <f>$N$3</f>
        <v>R4室内</v>
      </c>
      <c r="O57" s="597"/>
      <c r="P57" s="606" t="str">
        <f>$P$3</f>
        <v>R4熊谷杯</v>
      </c>
      <c r="Q57" s="607"/>
    </row>
    <row r="58" spans="1:19">
      <c r="A58" s="601"/>
      <c r="B58" s="602"/>
      <c r="C58" s="589"/>
      <c r="D58" s="591"/>
      <c r="E58" s="15" t="s">
        <v>176</v>
      </c>
      <c r="F58" s="135" t="s">
        <v>177</v>
      </c>
      <c r="G58" s="16" t="s">
        <v>175</v>
      </c>
      <c r="H58" s="135" t="s">
        <v>177</v>
      </c>
      <c r="I58" s="16" t="s">
        <v>175</v>
      </c>
      <c r="J58" s="135" t="s">
        <v>177</v>
      </c>
      <c r="K58" s="16" t="s">
        <v>175</v>
      </c>
      <c r="L58" s="135" t="s">
        <v>177</v>
      </c>
      <c r="M58" s="16" t="s">
        <v>175</v>
      </c>
      <c r="N58" s="135" t="s">
        <v>177</v>
      </c>
      <c r="O58" s="16" t="s">
        <v>175</v>
      </c>
      <c r="P58" s="128" t="s">
        <v>177</v>
      </c>
      <c r="Q58" s="16" t="s">
        <v>175</v>
      </c>
    </row>
    <row r="59" spans="1:19" ht="5" customHeight="1">
      <c r="A59" s="34"/>
      <c r="B59" s="34"/>
      <c r="C59" s="35"/>
      <c r="D59" s="36"/>
      <c r="E59" s="33"/>
      <c r="F59" s="24"/>
      <c r="G59" s="24"/>
      <c r="H59" s="141"/>
      <c r="I59" s="23"/>
      <c r="J59" s="146"/>
      <c r="K59" s="37"/>
      <c r="L59" s="141"/>
      <c r="M59" s="23"/>
      <c r="N59" s="146"/>
      <c r="O59" s="37"/>
      <c r="P59" s="55"/>
      <c r="Q59" s="45"/>
    </row>
    <row r="60" spans="1:19" ht="13.5" customHeight="1">
      <c r="A60" s="27">
        <f t="shared" ref="A60:A78" si="5">RANK(E60,$E$60:$E$79,0)</f>
        <v>1</v>
      </c>
      <c r="B60" s="535"/>
      <c r="C60" s="312" t="s">
        <v>368</v>
      </c>
      <c r="D60" s="243" t="s">
        <v>184</v>
      </c>
      <c r="E60" s="6">
        <f>SUM(G60,I60,K60,M60,O60,Q60)</f>
        <v>300</v>
      </c>
      <c r="F60" s="455">
        <v>4</v>
      </c>
      <c r="G60" s="7">
        <f>IFERROR(VLOOKUP(F60,得点テーブル!$B$6:$D$133,3,0),"")</f>
        <v>70</v>
      </c>
      <c r="H60" s="549"/>
      <c r="I60" s="550"/>
      <c r="J60" s="170"/>
      <c r="K60" s="30"/>
      <c r="L60" s="361">
        <v>1</v>
      </c>
      <c r="M60" s="29">
        <v>200</v>
      </c>
      <c r="N60" s="170"/>
      <c r="O60" s="30"/>
      <c r="P60" s="466">
        <v>16</v>
      </c>
      <c r="Q60" s="29">
        <v>30</v>
      </c>
      <c r="R60"/>
    </row>
    <row r="61" spans="1:19" ht="13.5" customHeight="1">
      <c r="A61" s="27">
        <f t="shared" si="5"/>
        <v>1</v>
      </c>
      <c r="B61" s="535" t="str">
        <f>IF(E61=E60,"T","")</f>
        <v>T</v>
      </c>
      <c r="C61" s="312" t="s">
        <v>369</v>
      </c>
      <c r="D61" s="243" t="s">
        <v>184</v>
      </c>
      <c r="E61" s="6">
        <f t="shared" ref="E61:E78" si="6">SUM(G61,I61,K61,M61,O61,Q61)</f>
        <v>300</v>
      </c>
      <c r="F61" s="455">
        <v>4</v>
      </c>
      <c r="G61" s="7">
        <f>IFERROR(VLOOKUP(F61,得点テーブル!$B$6:$D$133,3,0),"")</f>
        <v>70</v>
      </c>
      <c r="H61" s="551"/>
      <c r="I61" s="550"/>
      <c r="J61" s="180"/>
      <c r="K61" s="30"/>
      <c r="L61" s="362">
        <v>1</v>
      </c>
      <c r="M61" s="29">
        <v>200</v>
      </c>
      <c r="N61" s="180"/>
      <c r="O61" s="30"/>
      <c r="P61" s="467">
        <v>16</v>
      </c>
      <c r="Q61" s="29">
        <v>30</v>
      </c>
      <c r="R61"/>
    </row>
    <row r="62" spans="1:19" ht="13.5" customHeight="1">
      <c r="A62" s="27">
        <f t="shared" si="5"/>
        <v>3</v>
      </c>
      <c r="B62" s="535" t="str">
        <f>IF(E62=E61,"T","")</f>
        <v/>
      </c>
      <c r="C62" s="291" t="s">
        <v>400</v>
      </c>
      <c r="D62" s="309" t="s">
        <v>232</v>
      </c>
      <c r="E62" s="6">
        <f t="shared" si="6"/>
        <v>240</v>
      </c>
      <c r="F62" s="455">
        <v>2</v>
      </c>
      <c r="G62" s="7">
        <f>IFERROR(VLOOKUP(F62,得点テーブル!$B$6:$D$133,3,0),"")</f>
        <v>100</v>
      </c>
      <c r="H62" s="552"/>
      <c r="I62" s="550"/>
      <c r="J62" s="162"/>
      <c r="K62" s="30"/>
      <c r="L62" s="320">
        <v>3</v>
      </c>
      <c r="M62" s="29">
        <v>110</v>
      </c>
      <c r="N62" s="162"/>
      <c r="O62" s="30"/>
      <c r="P62" s="440">
        <v>16</v>
      </c>
      <c r="Q62" s="29">
        <v>30</v>
      </c>
      <c r="R62"/>
    </row>
    <row r="63" spans="1:19" customFormat="1">
      <c r="A63" s="27">
        <f t="shared" si="5"/>
        <v>3</v>
      </c>
      <c r="B63" s="535" t="str">
        <f t="shared" ref="B63:B78" si="7">IF(E63=E62,"T","")</f>
        <v>T</v>
      </c>
      <c r="C63" s="291" t="s">
        <v>404</v>
      </c>
      <c r="D63" s="335" t="s">
        <v>223</v>
      </c>
      <c r="E63" s="6">
        <f t="shared" si="6"/>
        <v>240</v>
      </c>
      <c r="F63" s="455">
        <v>2</v>
      </c>
      <c r="G63" s="7">
        <f>IFERROR(VLOOKUP(F63,得点テーブル!$B$6:$D$133,3,0),"")</f>
        <v>100</v>
      </c>
      <c r="H63" s="552"/>
      <c r="I63" s="550"/>
      <c r="J63" s="162"/>
      <c r="K63" s="30"/>
      <c r="L63" s="320">
        <v>3</v>
      </c>
      <c r="M63" s="29">
        <v>110</v>
      </c>
      <c r="N63" s="162"/>
      <c r="O63" s="30"/>
      <c r="P63" s="440">
        <v>16</v>
      </c>
      <c r="Q63" s="29">
        <v>30</v>
      </c>
      <c r="R63" s="32"/>
    </row>
    <row r="64" spans="1:19" ht="13.5" customHeight="1">
      <c r="A64" s="27">
        <f t="shared" si="5"/>
        <v>3</v>
      </c>
      <c r="B64" s="535" t="str">
        <f t="shared" si="7"/>
        <v>T</v>
      </c>
      <c r="C64" s="469" t="s">
        <v>448</v>
      </c>
      <c r="D64" s="243" t="s">
        <v>186</v>
      </c>
      <c r="E64" s="6">
        <f t="shared" si="6"/>
        <v>240</v>
      </c>
      <c r="F64" s="455">
        <v>1</v>
      </c>
      <c r="G64" s="7">
        <f>IFERROR(VLOOKUP(F64,得点テーブル!$B$6:$D$133,3,0),"")</f>
        <v>150</v>
      </c>
      <c r="H64" s="552"/>
      <c r="I64" s="550"/>
      <c r="J64" s="162"/>
      <c r="K64" s="30"/>
      <c r="L64" s="179"/>
      <c r="M64" s="29"/>
      <c r="N64" s="162"/>
      <c r="O64" s="30"/>
      <c r="P64" s="472">
        <v>4</v>
      </c>
      <c r="Q64" s="29">
        <v>90</v>
      </c>
      <c r="R64"/>
      <c r="S64"/>
    </row>
    <row r="65" spans="1:19" ht="13.5" customHeight="1">
      <c r="A65" s="27">
        <f t="shared" si="5"/>
        <v>3</v>
      </c>
      <c r="B65" s="535" t="str">
        <f t="shared" si="7"/>
        <v>T</v>
      </c>
      <c r="C65" s="470" t="s">
        <v>440</v>
      </c>
      <c r="D65" s="335" t="s">
        <v>235</v>
      </c>
      <c r="E65" s="6">
        <f t="shared" si="6"/>
        <v>240</v>
      </c>
      <c r="F65" s="455">
        <v>1</v>
      </c>
      <c r="G65" s="7">
        <f>IFERROR(VLOOKUP(F65,得点テーブル!$B$6:$D$133,3,0),"")</f>
        <v>150</v>
      </c>
      <c r="H65" s="552"/>
      <c r="I65" s="550"/>
      <c r="J65" s="162"/>
      <c r="K65" s="30"/>
      <c r="L65" s="179"/>
      <c r="M65" s="29"/>
      <c r="N65" s="162"/>
      <c r="O65" s="30"/>
      <c r="P65" s="472">
        <v>4</v>
      </c>
      <c r="Q65" s="29">
        <v>90</v>
      </c>
      <c r="R65"/>
      <c r="S65"/>
    </row>
    <row r="66" spans="1:19" customFormat="1">
      <c r="A66" s="27">
        <f t="shared" si="5"/>
        <v>7</v>
      </c>
      <c r="B66" s="535" t="str">
        <f t="shared" si="7"/>
        <v/>
      </c>
      <c r="C66" s="254" t="s">
        <v>359</v>
      </c>
      <c r="D66" s="235" t="s">
        <v>201</v>
      </c>
      <c r="E66" s="6">
        <f t="shared" si="6"/>
        <v>150</v>
      </c>
      <c r="F66" s="455"/>
      <c r="G66" s="7" t="str">
        <f>IFERROR(VLOOKUP(F66,得点テーブル!$B$6:$D$133,3,0),"")</f>
        <v/>
      </c>
      <c r="H66" s="453"/>
      <c r="I66" s="550"/>
      <c r="J66" s="59"/>
      <c r="K66" s="30"/>
      <c r="L66" s="155">
        <v>2</v>
      </c>
      <c r="M66" s="29">
        <v>150</v>
      </c>
      <c r="N66" s="59"/>
      <c r="O66" s="30"/>
      <c r="P66" s="415"/>
      <c r="Q66" s="29"/>
      <c r="R66" s="32"/>
    </row>
    <row r="67" spans="1:19" customFormat="1">
      <c r="A67" s="27">
        <f t="shared" si="5"/>
        <v>7</v>
      </c>
      <c r="B67" s="535" t="str">
        <f t="shared" si="7"/>
        <v>T</v>
      </c>
      <c r="C67" s="308" t="s">
        <v>360</v>
      </c>
      <c r="D67" s="286" t="s">
        <v>201</v>
      </c>
      <c r="E67" s="6">
        <f t="shared" si="6"/>
        <v>150</v>
      </c>
      <c r="F67" s="455"/>
      <c r="G67" s="7" t="str">
        <f>IFERROR(VLOOKUP(F67,得点テーブル!$B$6:$D$133,3,0),"")</f>
        <v/>
      </c>
      <c r="H67" s="453"/>
      <c r="I67" s="550"/>
      <c r="J67" s="59"/>
      <c r="K67" s="30"/>
      <c r="L67" s="155">
        <v>2</v>
      </c>
      <c r="M67" s="29">
        <v>150</v>
      </c>
      <c r="N67" s="59"/>
      <c r="O67" s="30"/>
      <c r="P67" s="415"/>
      <c r="Q67" s="29"/>
    </row>
    <row r="68" spans="1:19" customFormat="1">
      <c r="A68" s="27">
        <f t="shared" si="5"/>
        <v>9</v>
      </c>
      <c r="B68" s="535" t="str">
        <f t="shared" si="7"/>
        <v/>
      </c>
      <c r="C68" s="310" t="s">
        <v>439</v>
      </c>
      <c r="D68" s="318" t="s">
        <v>186</v>
      </c>
      <c r="E68" s="6">
        <f t="shared" si="6"/>
        <v>130</v>
      </c>
      <c r="F68" s="455"/>
      <c r="G68" s="7" t="str">
        <f>IFERROR(VLOOKUP(F68,得点テーブル!$B$6:$D$133,3,0),"")</f>
        <v/>
      </c>
      <c r="H68" s="453"/>
      <c r="I68" s="550"/>
      <c r="J68" s="59"/>
      <c r="K68" s="29"/>
      <c r="L68" s="155">
        <v>4</v>
      </c>
      <c r="M68" s="29">
        <v>100</v>
      </c>
      <c r="N68" s="59"/>
      <c r="O68" s="29"/>
      <c r="P68" s="415">
        <v>16</v>
      </c>
      <c r="Q68" s="29">
        <v>30</v>
      </c>
    </row>
    <row r="69" spans="1:19" customFormat="1">
      <c r="A69" s="27">
        <f t="shared" si="5"/>
        <v>10</v>
      </c>
      <c r="B69" s="535" t="str">
        <f t="shared" si="7"/>
        <v/>
      </c>
      <c r="C69" s="326" t="s">
        <v>443</v>
      </c>
      <c r="D69" s="327" t="s">
        <v>186</v>
      </c>
      <c r="E69" s="6">
        <f t="shared" si="6"/>
        <v>100</v>
      </c>
      <c r="F69" s="455"/>
      <c r="G69" s="7" t="str">
        <f>IFERROR(VLOOKUP(F69,得点テーブル!$B$6:$D$133,3,0),"")</f>
        <v/>
      </c>
      <c r="H69" s="453"/>
      <c r="I69" s="550"/>
      <c r="J69" s="59"/>
      <c r="K69" s="29"/>
      <c r="L69" s="155">
        <v>4</v>
      </c>
      <c r="M69" s="29">
        <v>100</v>
      </c>
      <c r="N69" s="59"/>
      <c r="O69" s="29"/>
      <c r="P69" s="415"/>
      <c r="Q69" s="29"/>
    </row>
    <row r="70" spans="1:19" customFormat="1">
      <c r="A70" s="27">
        <f t="shared" si="5"/>
        <v>16</v>
      </c>
      <c r="B70" s="535" t="str">
        <f t="shared" si="7"/>
        <v/>
      </c>
      <c r="C70" s="310" t="s">
        <v>447</v>
      </c>
      <c r="D70" s="311" t="s">
        <v>202</v>
      </c>
      <c r="E70" s="6">
        <f t="shared" si="6"/>
        <v>30</v>
      </c>
      <c r="F70" s="455"/>
      <c r="G70" s="7" t="str">
        <f>IFERROR(VLOOKUP(F70,得点テーブル!$B$6:$D$133,3,0),"")</f>
        <v/>
      </c>
      <c r="H70" s="453"/>
      <c r="I70" s="550"/>
      <c r="J70" s="59"/>
      <c r="K70" s="29"/>
      <c r="L70" s="155"/>
      <c r="M70" s="29"/>
      <c r="N70" s="59"/>
      <c r="O70" s="29"/>
      <c r="P70" s="415">
        <v>16</v>
      </c>
      <c r="Q70" s="29">
        <v>30</v>
      </c>
    </row>
    <row r="71" spans="1:19" customFormat="1">
      <c r="A71" s="27">
        <f t="shared" si="5"/>
        <v>11</v>
      </c>
      <c r="B71" s="535" t="str">
        <f t="shared" si="7"/>
        <v/>
      </c>
      <c r="C71" s="334" t="s">
        <v>452</v>
      </c>
      <c r="D71" s="318" t="s">
        <v>453</v>
      </c>
      <c r="E71" s="6">
        <f t="shared" si="6"/>
        <v>90</v>
      </c>
      <c r="F71" s="455">
        <v>8</v>
      </c>
      <c r="G71" s="7">
        <f>IFERROR(VLOOKUP(F71,得点テーブル!$B$6:$D$133,3,0),"")</f>
        <v>40</v>
      </c>
      <c r="H71" s="453"/>
      <c r="I71" s="550"/>
      <c r="J71" s="59"/>
      <c r="K71" s="29"/>
      <c r="L71" s="151"/>
      <c r="M71" s="29"/>
      <c r="N71" s="59"/>
      <c r="O71" s="29"/>
      <c r="P71" s="468">
        <v>8</v>
      </c>
      <c r="Q71" s="29">
        <v>50</v>
      </c>
    </row>
    <row r="72" spans="1:19" customFormat="1">
      <c r="A72" s="27">
        <f t="shared" si="5"/>
        <v>17</v>
      </c>
      <c r="B72" s="535" t="str">
        <f t="shared" si="7"/>
        <v/>
      </c>
      <c r="C72" s="310" t="s">
        <v>449</v>
      </c>
      <c r="D72" s="311" t="s">
        <v>184</v>
      </c>
      <c r="E72" s="6">
        <f t="shared" si="6"/>
        <v>0</v>
      </c>
      <c r="F72" s="455"/>
      <c r="G72" s="7" t="str">
        <f>IFERROR(VLOOKUP(F72,得点テーブル!$B$6:$D$133,3,0),"")</f>
        <v/>
      </c>
      <c r="H72" s="453"/>
      <c r="I72" s="550"/>
      <c r="J72" s="59"/>
      <c r="K72" s="29"/>
      <c r="L72" s="155"/>
      <c r="M72" s="29"/>
      <c r="N72" s="59"/>
      <c r="O72" s="29"/>
      <c r="P72" s="415"/>
      <c r="Q72" s="29"/>
    </row>
    <row r="73" spans="1:19" customFormat="1">
      <c r="A73" s="27">
        <f t="shared" si="5"/>
        <v>17</v>
      </c>
      <c r="B73" s="535" t="str">
        <f t="shared" si="7"/>
        <v>T</v>
      </c>
      <c r="C73" s="310" t="s">
        <v>450</v>
      </c>
      <c r="D73" s="311" t="s">
        <v>184</v>
      </c>
      <c r="E73" s="6">
        <f t="shared" si="6"/>
        <v>0</v>
      </c>
      <c r="F73" s="455"/>
      <c r="G73" s="7" t="str">
        <f>IFERROR(VLOOKUP(F73,得点テーブル!$B$6:$D$133,3,0),"")</f>
        <v/>
      </c>
      <c r="H73" s="453"/>
      <c r="I73" s="550"/>
      <c r="J73" s="59"/>
      <c r="K73" s="29"/>
      <c r="L73" s="155"/>
      <c r="M73" s="29"/>
      <c r="N73" s="59"/>
      <c r="O73" s="29"/>
      <c r="P73" s="415"/>
      <c r="Q73" s="29"/>
    </row>
    <row r="74" spans="1:19" customFormat="1">
      <c r="A74" s="27">
        <f t="shared" si="5"/>
        <v>17</v>
      </c>
      <c r="B74" s="535" t="str">
        <f t="shared" si="7"/>
        <v>T</v>
      </c>
      <c r="C74" s="310" t="s">
        <v>451</v>
      </c>
      <c r="D74" s="311" t="s">
        <v>202</v>
      </c>
      <c r="E74" s="6">
        <f t="shared" si="6"/>
        <v>0</v>
      </c>
      <c r="F74" s="455"/>
      <c r="G74" s="7" t="str">
        <f>IFERROR(VLOOKUP(F74,得点テーブル!$B$6:$D$133,3,0),"")</f>
        <v/>
      </c>
      <c r="H74" s="453"/>
      <c r="I74" s="550"/>
      <c r="J74" s="59"/>
      <c r="K74" s="29"/>
      <c r="L74" s="155"/>
      <c r="M74" s="29"/>
      <c r="N74" s="59"/>
      <c r="O74" s="29"/>
      <c r="P74" s="415"/>
      <c r="Q74" s="29"/>
    </row>
    <row r="75" spans="1:19" customFormat="1">
      <c r="A75" s="27">
        <f t="shared" si="5"/>
        <v>12</v>
      </c>
      <c r="B75" s="535" t="str">
        <f t="shared" si="7"/>
        <v/>
      </c>
      <c r="C75" s="328" t="s">
        <v>384</v>
      </c>
      <c r="D75" s="237" t="s">
        <v>219</v>
      </c>
      <c r="E75" s="6">
        <f t="shared" si="6"/>
        <v>50</v>
      </c>
      <c r="F75" s="455"/>
      <c r="G75" s="7" t="str">
        <f>IFERROR(VLOOKUP(F75,得点テーブル!$B$6:$D$133,3,0),"")</f>
        <v/>
      </c>
      <c r="H75" s="453"/>
      <c r="I75" s="550"/>
      <c r="J75" s="59"/>
      <c r="K75" s="29"/>
      <c r="L75" s="151"/>
      <c r="M75" s="29"/>
      <c r="N75" s="59"/>
      <c r="O75" s="29"/>
      <c r="P75" s="468">
        <v>8</v>
      </c>
      <c r="Q75" s="29">
        <v>50</v>
      </c>
    </row>
    <row r="76" spans="1:19" customFormat="1">
      <c r="A76" s="27">
        <f t="shared" si="5"/>
        <v>13</v>
      </c>
      <c r="B76" s="535" t="str">
        <f t="shared" si="7"/>
        <v/>
      </c>
      <c r="C76" s="310" t="s">
        <v>391</v>
      </c>
      <c r="D76" s="318" t="s">
        <v>2</v>
      </c>
      <c r="E76" s="6">
        <f t="shared" si="6"/>
        <v>40</v>
      </c>
      <c r="F76" s="455">
        <v>8</v>
      </c>
      <c r="G76" s="7">
        <f>IFERROR(VLOOKUP(F76,得点テーブル!$B$6:$D$133,3,0),"")</f>
        <v>40</v>
      </c>
      <c r="H76" s="453"/>
      <c r="I76" s="550"/>
      <c r="J76" s="59"/>
      <c r="K76" s="29"/>
      <c r="L76" s="151"/>
      <c r="M76" s="29"/>
      <c r="N76" s="59"/>
      <c r="O76" s="29"/>
      <c r="P76" s="468"/>
      <c r="Q76" s="29"/>
      <c r="S76" s="32"/>
    </row>
    <row r="77" spans="1:19" customFormat="1">
      <c r="A77" s="27">
        <f t="shared" si="5"/>
        <v>13</v>
      </c>
      <c r="B77" s="535" t="str">
        <f t="shared" si="7"/>
        <v>T</v>
      </c>
      <c r="C77" s="471" t="s">
        <v>953</v>
      </c>
      <c r="D77" s="401" t="s">
        <v>453</v>
      </c>
      <c r="E77" s="6">
        <f t="shared" si="6"/>
        <v>40</v>
      </c>
      <c r="F77" s="455">
        <v>8</v>
      </c>
      <c r="G77" s="7">
        <f>IFERROR(VLOOKUP(F77,得点テーブル!$B$6:$D$133,3,0),"")</f>
        <v>40</v>
      </c>
      <c r="H77" s="453"/>
      <c r="I77" s="550"/>
      <c r="J77" s="59"/>
      <c r="K77" s="29"/>
      <c r="L77" s="151"/>
      <c r="M77" s="29"/>
      <c r="N77" s="59"/>
      <c r="O77" s="29"/>
      <c r="P77" s="468"/>
      <c r="Q77" s="29"/>
    </row>
    <row r="78" spans="1:19" customFormat="1">
      <c r="A78" s="27">
        <f t="shared" si="5"/>
        <v>13</v>
      </c>
      <c r="B78" s="535" t="str">
        <f t="shared" si="7"/>
        <v>T</v>
      </c>
      <c r="C78" s="334" t="s">
        <v>954</v>
      </c>
      <c r="D78" s="318" t="s">
        <v>2</v>
      </c>
      <c r="E78" s="6">
        <f t="shared" si="6"/>
        <v>40</v>
      </c>
      <c r="F78" s="455">
        <v>8</v>
      </c>
      <c r="G78" s="7">
        <f>IFERROR(VLOOKUP(F78,得点テーブル!$B$6:$D$133,3,0),"")</f>
        <v>40</v>
      </c>
      <c r="H78" s="453"/>
      <c r="I78" s="550"/>
      <c r="J78" s="59"/>
      <c r="K78" s="29"/>
      <c r="L78" s="151"/>
      <c r="M78" s="29"/>
      <c r="N78" s="59"/>
      <c r="O78" s="29"/>
      <c r="P78" s="468"/>
      <c r="Q78" s="29"/>
    </row>
    <row r="79" spans="1:19" customFormat="1">
      <c r="A79" s="27"/>
      <c r="B79" s="27"/>
      <c r="C79" s="310"/>
      <c r="D79" s="311"/>
      <c r="E79" s="6"/>
      <c r="F79" s="455"/>
      <c r="G79" s="7"/>
      <c r="H79" s="453"/>
      <c r="I79" s="28"/>
      <c r="J79" s="59"/>
      <c r="K79" s="29"/>
      <c r="L79" s="155"/>
      <c r="M79" s="29"/>
      <c r="N79" s="59"/>
      <c r="O79" s="29"/>
      <c r="P79" s="415"/>
      <c r="Q79" s="29"/>
    </row>
    <row r="80" spans="1:19" ht="3" customHeight="1">
      <c r="A80" s="45"/>
      <c r="B80" s="55"/>
      <c r="C80" s="45"/>
      <c r="D80" s="45"/>
      <c r="E80" s="45"/>
      <c r="F80" s="45"/>
      <c r="G80" s="45"/>
      <c r="H80" s="55"/>
      <c r="I80" s="45"/>
      <c r="J80" s="55"/>
      <c r="K80" s="45"/>
      <c r="L80" s="55"/>
      <c r="M80" s="46"/>
      <c r="N80" s="55"/>
      <c r="O80" s="45"/>
      <c r="P80" s="55"/>
      <c r="Q80" s="45"/>
    </row>
    <row r="81" spans="1:17" customFormat="1" ht="19.5" customHeight="1">
      <c r="A81" t="s">
        <v>11</v>
      </c>
      <c r="D81" s="1"/>
      <c r="H81" s="1" t="s">
        <v>163</v>
      </c>
      <c r="J81" s="1"/>
      <c r="L81" s="1"/>
      <c r="M81" s="32"/>
      <c r="N81" s="1"/>
      <c r="O81" t="str">
        <f>O1</f>
        <v>2023/5/31現在</v>
      </c>
      <c r="P81" s="127"/>
    </row>
    <row r="82" spans="1:17" ht="4.5" customHeight="1"/>
    <row r="83" spans="1:17">
      <c r="A83" s="599" t="s">
        <v>172</v>
      </c>
      <c r="B83" s="600"/>
      <c r="C83" s="588" t="s">
        <v>12</v>
      </c>
      <c r="D83" s="590" t="s">
        <v>174</v>
      </c>
      <c r="E83" s="14" t="s">
        <v>175</v>
      </c>
      <c r="F83" s="596" t="str">
        <f>$F$3</f>
        <v>R5会長杯</v>
      </c>
      <c r="G83" s="597"/>
      <c r="H83" s="592"/>
      <c r="I83" s="592"/>
      <c r="J83" s="610"/>
      <c r="K83" s="610"/>
      <c r="L83" s="592"/>
      <c r="M83" s="592"/>
      <c r="N83" s="592"/>
      <c r="O83" s="592"/>
      <c r="P83" s="593" t="str">
        <f>P57</f>
        <v>R4熊谷杯</v>
      </c>
      <c r="Q83" s="593"/>
    </row>
    <row r="84" spans="1:17">
      <c r="A84" s="601"/>
      <c r="B84" s="602"/>
      <c r="C84" s="589"/>
      <c r="D84" s="591"/>
      <c r="E84" s="15" t="s">
        <v>176</v>
      </c>
      <c r="F84" s="135" t="s">
        <v>177</v>
      </c>
      <c r="G84" s="16" t="s">
        <v>175</v>
      </c>
      <c r="H84" s="135" t="s">
        <v>177</v>
      </c>
      <c r="I84" s="16" t="s">
        <v>175</v>
      </c>
      <c r="J84" s="135" t="s">
        <v>177</v>
      </c>
      <c r="K84" s="16" t="s">
        <v>175</v>
      </c>
      <c r="L84" s="135" t="s">
        <v>177</v>
      </c>
      <c r="M84" s="16" t="s">
        <v>175</v>
      </c>
      <c r="N84" s="135" t="s">
        <v>177</v>
      </c>
      <c r="O84" s="16" t="s">
        <v>175</v>
      </c>
      <c r="P84" s="128" t="s">
        <v>177</v>
      </c>
      <c r="Q84" s="16" t="s">
        <v>175</v>
      </c>
    </row>
    <row r="85" spans="1:17" ht="3" customHeight="1">
      <c r="A85" s="34"/>
      <c r="B85" s="34"/>
      <c r="C85" s="20"/>
      <c r="D85" s="21"/>
      <c r="E85" s="22"/>
      <c r="F85" s="239"/>
      <c r="G85" s="239"/>
      <c r="H85" s="137"/>
      <c r="I85" s="26"/>
      <c r="J85" s="136"/>
      <c r="K85" s="25"/>
      <c r="L85" s="137"/>
      <c r="M85" s="26"/>
      <c r="N85" s="136"/>
      <c r="O85" s="25"/>
      <c r="P85" s="137"/>
      <c r="Q85" s="26"/>
    </row>
    <row r="86" spans="1:17">
      <c r="A86" s="56">
        <v>1</v>
      </c>
      <c r="B86" s="535" t="str">
        <f t="shared" ref="B86:B91" si="8">IF(E86=E85,"T","")</f>
        <v/>
      </c>
      <c r="C86" s="330" t="s">
        <v>391</v>
      </c>
      <c r="D86" s="237" t="s">
        <v>710</v>
      </c>
      <c r="E86" s="6">
        <f t="shared" ref="E86:E91" si="9">SUM(G86,I86,K86,M86,O86,Q86)</f>
        <v>130</v>
      </c>
      <c r="F86" s="52"/>
      <c r="G86" s="30"/>
      <c r="H86" s="59"/>
      <c r="I86" s="28"/>
      <c r="J86" s="59"/>
      <c r="K86" s="29"/>
      <c r="L86" s="59"/>
      <c r="M86" s="29"/>
      <c r="N86" s="59"/>
      <c r="O86" s="29"/>
      <c r="P86" s="480">
        <v>2</v>
      </c>
      <c r="Q86" s="30">
        <v>130</v>
      </c>
    </row>
    <row r="87" spans="1:17">
      <c r="A87" s="56">
        <v>2</v>
      </c>
      <c r="B87" s="535" t="str">
        <f t="shared" si="8"/>
        <v/>
      </c>
      <c r="C87" s="328" t="s">
        <v>359</v>
      </c>
      <c r="D87" s="213" t="s">
        <v>201</v>
      </c>
      <c r="E87" s="6">
        <f t="shared" si="9"/>
        <v>90</v>
      </c>
      <c r="F87" s="52"/>
      <c r="G87" s="30"/>
      <c r="H87" s="59"/>
      <c r="I87" s="28"/>
      <c r="J87" s="59"/>
      <c r="K87" s="29"/>
      <c r="L87" s="59"/>
      <c r="M87" s="29"/>
      <c r="N87" s="59"/>
      <c r="O87" s="29"/>
      <c r="P87" s="480">
        <v>4</v>
      </c>
      <c r="Q87" s="30">
        <v>90</v>
      </c>
    </row>
    <row r="88" spans="1:17">
      <c r="A88" s="56">
        <v>2</v>
      </c>
      <c r="B88" s="535" t="str">
        <f t="shared" si="8"/>
        <v>T</v>
      </c>
      <c r="C88" s="329" t="s">
        <v>360</v>
      </c>
      <c r="D88" s="249" t="s">
        <v>201</v>
      </c>
      <c r="E88" s="6">
        <f t="shared" si="9"/>
        <v>90</v>
      </c>
      <c r="F88" s="52"/>
      <c r="G88" s="30"/>
      <c r="H88" s="59"/>
      <c r="I88" s="28"/>
      <c r="J88" s="59"/>
      <c r="K88" s="29"/>
      <c r="L88" s="59"/>
      <c r="M88" s="29"/>
      <c r="N88" s="59"/>
      <c r="O88" s="29"/>
      <c r="P88" s="480">
        <v>4</v>
      </c>
      <c r="Q88" s="30">
        <v>90</v>
      </c>
    </row>
    <row r="89" spans="1:17">
      <c r="A89" s="56">
        <v>4</v>
      </c>
      <c r="B89" s="535" t="str">
        <f t="shared" si="8"/>
        <v/>
      </c>
      <c r="C89" s="232" t="s">
        <v>719</v>
      </c>
      <c r="D89" s="235" t="s">
        <v>540</v>
      </c>
      <c r="E89" s="6">
        <f t="shared" si="9"/>
        <v>50</v>
      </c>
      <c r="F89" s="52"/>
      <c r="G89" s="30"/>
      <c r="H89" s="145"/>
      <c r="I89" s="205"/>
      <c r="J89" s="145"/>
      <c r="K89" s="207"/>
      <c r="L89" s="145"/>
      <c r="M89" s="207"/>
      <c r="N89" s="145"/>
      <c r="O89" s="207"/>
      <c r="P89" s="481">
        <v>8</v>
      </c>
      <c r="Q89" s="30">
        <v>50</v>
      </c>
    </row>
    <row r="90" spans="1:17">
      <c r="A90" s="56">
        <v>4</v>
      </c>
      <c r="B90" s="535" t="str">
        <f t="shared" si="8"/>
        <v>T</v>
      </c>
      <c r="C90" s="405" t="s">
        <v>396</v>
      </c>
      <c r="D90" s="406" t="s">
        <v>200</v>
      </c>
      <c r="E90" s="6">
        <f t="shared" si="9"/>
        <v>50</v>
      </c>
      <c r="F90" s="52"/>
      <c r="G90" s="30"/>
      <c r="H90" s="50"/>
      <c r="I90" s="407"/>
      <c r="J90" s="50"/>
      <c r="K90" s="408"/>
      <c r="L90" s="50"/>
      <c r="M90" s="408"/>
      <c r="N90" s="50"/>
      <c r="O90" s="408"/>
      <c r="P90" s="481">
        <v>8</v>
      </c>
      <c r="Q90" s="30">
        <v>50</v>
      </c>
    </row>
    <row r="91" spans="1:17">
      <c r="A91" s="56">
        <v>4</v>
      </c>
      <c r="B91" s="535" t="str">
        <f t="shared" si="8"/>
        <v>T</v>
      </c>
      <c r="C91" s="329" t="s">
        <v>454</v>
      </c>
      <c r="D91" s="398" t="s">
        <v>193</v>
      </c>
      <c r="E91" s="6">
        <f t="shared" si="9"/>
        <v>50</v>
      </c>
      <c r="F91" s="52"/>
      <c r="G91" s="30"/>
      <c r="H91" s="59"/>
      <c r="I91" s="28"/>
      <c r="J91" s="59"/>
      <c r="K91" s="29"/>
      <c r="L91" s="59"/>
      <c r="M91" s="29"/>
      <c r="N91" s="59"/>
      <c r="O91" s="29"/>
      <c r="P91" s="480">
        <v>8</v>
      </c>
      <c r="Q91" s="30">
        <v>50</v>
      </c>
    </row>
    <row r="92" spans="1:17">
      <c r="A92" s="56" t="str">
        <f>IF(E92=0,"",RANK(E92,$E$86:$E$92))</f>
        <v/>
      </c>
      <c r="B92" s="27" t="str">
        <f>IF(E92=0,"",IF(A92=#REF!,"T",""))</f>
        <v/>
      </c>
      <c r="C92" s="271"/>
      <c r="D92" s="272"/>
      <c r="E92" s="158"/>
      <c r="F92" s="52"/>
      <c r="G92" s="30" t="str">
        <f>IF(F92=0,"",VLOOKUP(F92,得点テーブル!$B$6:$H$265,3,FALSE))</f>
        <v/>
      </c>
      <c r="H92" s="59"/>
      <c r="I92" s="28" t="str">
        <f>IF(H92=0,"",VLOOKUP(H92,得点テーブル!$B$6:$H$133,3,FALSE))</f>
        <v/>
      </c>
      <c r="J92" s="59"/>
      <c r="K92" s="29" t="str">
        <f>IF(J92=0,"",VLOOKUP(J92,得点テーブル!$B$6:$H$265,4,FALSE))</f>
        <v/>
      </c>
      <c r="L92" s="59"/>
      <c r="M92" s="29" t="str">
        <f>IF(L92=0,"",VLOOKUP(L92,得点テーブル!$B$6:$H$133,5,FALSE))</f>
        <v/>
      </c>
      <c r="N92" s="59"/>
      <c r="O92" s="29" t="str">
        <f>IF(N92=0,"",VLOOKUP(N92,得点テーブル!$B$6:$H$133,6,FALSE))</f>
        <v/>
      </c>
      <c r="P92" s="481"/>
      <c r="Q92" s="30" t="str">
        <f>IF(P92=0,"",VLOOKUP(P92,得点テーブル!$B$6:$H$133,7,FALSE))</f>
        <v/>
      </c>
    </row>
    <row r="93" spans="1:17" ht="3" customHeight="1">
      <c r="A93" s="45"/>
      <c r="B93" s="45"/>
      <c r="C93" s="45"/>
      <c r="D93" s="45"/>
      <c r="E93" s="45"/>
      <c r="F93" s="45"/>
      <c r="G93" s="45"/>
      <c r="H93" s="55"/>
      <c r="I93" s="45"/>
      <c r="J93" s="55"/>
      <c r="K93" s="45"/>
      <c r="L93" s="55"/>
      <c r="M93" s="45"/>
      <c r="N93" s="55"/>
      <c r="O93" s="45"/>
      <c r="P93" s="137"/>
      <c r="Q93" s="26"/>
    </row>
    <row r="94" spans="1:17" customFormat="1" ht="19.5" customHeight="1">
      <c r="A94" t="s">
        <v>11</v>
      </c>
      <c r="D94" s="1"/>
      <c r="H94" s="1" t="s">
        <v>164</v>
      </c>
      <c r="J94" s="1"/>
      <c r="L94" s="1"/>
      <c r="M94" s="32"/>
      <c r="N94" s="1"/>
      <c r="O94" t="str">
        <f>O1</f>
        <v>2023/5/31現在</v>
      </c>
      <c r="P94" s="127"/>
    </row>
    <row r="95" spans="1:17" ht="3.75" customHeight="1"/>
    <row r="96" spans="1:17">
      <c r="A96" s="599" t="s">
        <v>172</v>
      </c>
      <c r="B96" s="600"/>
      <c r="C96" s="588" t="s">
        <v>12</v>
      </c>
      <c r="D96" s="590" t="s">
        <v>174</v>
      </c>
      <c r="E96" s="14" t="s">
        <v>175</v>
      </c>
      <c r="F96" s="596" t="str">
        <f>$F$3</f>
        <v>R5会長杯</v>
      </c>
      <c r="G96" s="597"/>
      <c r="H96" s="592"/>
      <c r="I96" s="592"/>
      <c r="J96" s="610"/>
      <c r="K96" s="610"/>
      <c r="L96" s="592"/>
      <c r="M96" s="592"/>
      <c r="N96" s="592"/>
      <c r="O96" s="592"/>
      <c r="P96" s="593" t="str">
        <f>P83</f>
        <v>R4熊谷杯</v>
      </c>
      <c r="Q96" s="593"/>
    </row>
    <row r="97" spans="1:18">
      <c r="A97" s="601"/>
      <c r="B97" s="602"/>
      <c r="C97" s="589"/>
      <c r="D97" s="591"/>
      <c r="E97" s="15" t="s">
        <v>176</v>
      </c>
      <c r="F97" s="135" t="s">
        <v>177</v>
      </c>
      <c r="G97" s="16" t="s">
        <v>175</v>
      </c>
      <c r="H97" s="135" t="s">
        <v>177</v>
      </c>
      <c r="I97" s="16" t="s">
        <v>175</v>
      </c>
      <c r="J97" s="135" t="s">
        <v>177</v>
      </c>
      <c r="K97" s="16" t="s">
        <v>175</v>
      </c>
      <c r="L97" s="135" t="s">
        <v>177</v>
      </c>
      <c r="M97" s="16" t="s">
        <v>175</v>
      </c>
      <c r="N97" s="135" t="s">
        <v>177</v>
      </c>
      <c r="O97" s="16" t="s">
        <v>175</v>
      </c>
      <c r="P97" s="128" t="s">
        <v>177</v>
      </c>
      <c r="Q97" s="16" t="s">
        <v>175</v>
      </c>
    </row>
    <row r="98" spans="1:18" ht="3" customHeight="1">
      <c r="A98" s="34"/>
      <c r="B98" s="34"/>
      <c r="C98" s="20"/>
      <c r="D98" s="21"/>
      <c r="E98" s="22"/>
      <c r="F98" s="239"/>
      <c r="G98" s="239"/>
      <c r="H98" s="137"/>
      <c r="I98" s="26"/>
      <c r="J98" s="136"/>
      <c r="K98" s="25"/>
      <c r="L98" s="137"/>
      <c r="M98" s="26"/>
      <c r="N98" s="136"/>
      <c r="O98" s="25"/>
      <c r="P98" s="137"/>
      <c r="Q98" s="26"/>
    </row>
    <row r="99" spans="1:18">
      <c r="A99" s="56">
        <v>1</v>
      </c>
      <c r="B99" s="535" t="str">
        <f t="shared" ref="B99:B101" si="10">IF(E99=E98,"T","")</f>
        <v/>
      </c>
      <c r="C99" s="313" t="s">
        <v>456</v>
      </c>
      <c r="D99" s="235" t="s">
        <v>179</v>
      </c>
      <c r="E99" s="6">
        <f t="shared" ref="E99:E101" si="11">SUM(G99,I99,K99,M99,O99,Q99)</f>
        <v>130</v>
      </c>
      <c r="F99" s="52"/>
      <c r="G99" s="30"/>
      <c r="H99" s="145"/>
      <c r="I99" s="28"/>
      <c r="J99" s="145"/>
      <c r="K99" s="207"/>
      <c r="L99" s="145"/>
      <c r="M99" s="207"/>
      <c r="N99" s="145"/>
      <c r="O99" s="207"/>
      <c r="P99" s="482">
        <v>2</v>
      </c>
      <c r="Q99" s="30">
        <v>130</v>
      </c>
    </row>
    <row r="100" spans="1:18">
      <c r="A100" s="56">
        <v>1</v>
      </c>
      <c r="B100" s="535" t="str">
        <f t="shared" si="10"/>
        <v>T</v>
      </c>
      <c r="C100" s="234" t="s">
        <v>457</v>
      </c>
      <c r="D100" s="235" t="s">
        <v>193</v>
      </c>
      <c r="E100" s="6">
        <f t="shared" si="11"/>
        <v>130</v>
      </c>
      <c r="F100" s="52"/>
      <c r="G100" s="30"/>
      <c r="H100" s="59"/>
      <c r="I100" s="28"/>
      <c r="J100" s="59"/>
      <c r="K100" s="29"/>
      <c r="L100" s="59"/>
      <c r="M100" s="29"/>
      <c r="N100" s="59"/>
      <c r="O100" s="29"/>
      <c r="P100" s="483">
        <v>2</v>
      </c>
      <c r="Q100" s="30">
        <v>130</v>
      </c>
    </row>
    <row r="101" spans="1:18">
      <c r="A101" s="56">
        <v>3</v>
      </c>
      <c r="B101" s="535" t="str">
        <f t="shared" si="10"/>
        <v/>
      </c>
      <c r="C101" s="234" t="s">
        <v>455</v>
      </c>
      <c r="D101" s="235" t="s">
        <v>193</v>
      </c>
      <c r="E101" s="6">
        <f t="shared" si="11"/>
        <v>100</v>
      </c>
      <c r="F101" s="52"/>
      <c r="G101" s="30"/>
      <c r="H101" s="59"/>
      <c r="I101" s="28"/>
      <c r="J101" s="59"/>
      <c r="K101" s="29"/>
      <c r="L101" s="59"/>
      <c r="M101" s="29"/>
      <c r="N101" s="59"/>
      <c r="O101" s="29"/>
      <c r="P101" s="483">
        <v>3</v>
      </c>
      <c r="Q101" s="30">
        <v>100</v>
      </c>
    </row>
    <row r="102" spans="1:18">
      <c r="A102" s="56" t="str">
        <f>IF(E102=0,"",RANK(E102,$E$99:$E$103))</f>
        <v/>
      </c>
      <c r="B102" s="27" t="str">
        <f>IF(E102=0,"",IF(A102=#REF!,"T",""))</f>
        <v/>
      </c>
      <c r="C102" s="242"/>
      <c r="D102" s="223"/>
      <c r="E102" s="158"/>
      <c r="F102" s="52"/>
      <c r="G102" s="30" t="str">
        <f>IF(F102=0,"",VLOOKUP(F102,得点テーブル!$B$6:$H$265,3,FALSE))</f>
        <v/>
      </c>
      <c r="H102" s="59"/>
      <c r="I102" s="28" t="str">
        <f>IF(H102=0,"",VLOOKUP(H102,得点テーブル!$B$6:$H$133,3,FALSE))</f>
        <v/>
      </c>
      <c r="J102" s="59"/>
      <c r="K102" s="29" t="str">
        <f>IF(J102=0,"",VLOOKUP(J102,得点テーブル!$B$6:$H$265,4,FALSE))</f>
        <v/>
      </c>
      <c r="L102" s="59"/>
      <c r="M102" s="29" t="str">
        <f>IF(L102=0,"",VLOOKUP(L102,得点テーブル!$B$6:$H$133,5,FALSE))</f>
        <v/>
      </c>
      <c r="N102" s="59"/>
      <c r="O102" s="29" t="str">
        <f>IF(N102=0,"",VLOOKUP(N102,得点テーブル!$B$6:$H$133,6,FALSE))</f>
        <v/>
      </c>
      <c r="P102" s="484"/>
      <c r="Q102" s="30" t="str">
        <f>IF(P102=0,"",VLOOKUP(P102,得点テーブル!$B$6:$H$133,7,0))</f>
        <v/>
      </c>
    </row>
    <row r="103" spans="1:18">
      <c r="A103" s="10"/>
      <c r="B103" s="10"/>
      <c r="C103" s="10"/>
      <c r="D103" s="10"/>
      <c r="E103" s="10"/>
      <c r="F103" s="10"/>
      <c r="G103" s="10"/>
      <c r="H103" s="10"/>
      <c r="I103" s="10"/>
      <c r="J103" s="197"/>
      <c r="K103" s="10"/>
      <c r="L103" s="10"/>
      <c r="M103" s="11"/>
      <c r="N103" s="10"/>
      <c r="O103" s="10"/>
      <c r="P103" s="10"/>
      <c r="Q103" s="10"/>
      <c r="R103" s="10"/>
    </row>
    <row r="104" spans="1:18" ht="3.75" customHeight="1">
      <c r="A104" s="45"/>
      <c r="B104" s="55" t="s">
        <v>160</v>
      </c>
      <c r="C104" s="45"/>
      <c r="D104" s="45"/>
      <c r="E104" s="45"/>
      <c r="F104" s="45"/>
      <c r="G104" s="45"/>
      <c r="H104" s="55"/>
      <c r="I104" s="45"/>
      <c r="J104" s="55"/>
      <c r="K104" s="45"/>
      <c r="L104" s="55"/>
      <c r="M104" s="45"/>
      <c r="N104" s="55"/>
      <c r="O104" s="45"/>
      <c r="P104" s="150"/>
      <c r="Q104" s="45"/>
    </row>
  </sheetData>
  <mergeCells count="45">
    <mergeCell ref="F57:G57"/>
    <mergeCell ref="F83:G83"/>
    <mergeCell ref="F96:G96"/>
    <mergeCell ref="A26:B27"/>
    <mergeCell ref="C26:C27"/>
    <mergeCell ref="D26:D27"/>
    <mergeCell ref="C57:C58"/>
    <mergeCell ref="D57:D58"/>
    <mergeCell ref="A57:B58"/>
    <mergeCell ref="A3:B4"/>
    <mergeCell ref="C3:C4"/>
    <mergeCell ref="D3:D4"/>
    <mergeCell ref="H3:I3"/>
    <mergeCell ref="F3:G3"/>
    <mergeCell ref="J3:K3"/>
    <mergeCell ref="L3:M3"/>
    <mergeCell ref="N3:O3"/>
    <mergeCell ref="P3:Q3"/>
    <mergeCell ref="J26:K26"/>
    <mergeCell ref="L26:M26"/>
    <mergeCell ref="N26:O26"/>
    <mergeCell ref="H26:I26"/>
    <mergeCell ref="P57:Q57"/>
    <mergeCell ref="A83:B84"/>
    <mergeCell ref="C83:C84"/>
    <mergeCell ref="D83:D84"/>
    <mergeCell ref="H83:I83"/>
    <mergeCell ref="J83:K83"/>
    <mergeCell ref="L83:M83"/>
    <mergeCell ref="N83:O83"/>
    <mergeCell ref="P83:Q83"/>
    <mergeCell ref="J57:K57"/>
    <mergeCell ref="L57:M57"/>
    <mergeCell ref="H57:I57"/>
    <mergeCell ref="N57:O57"/>
    <mergeCell ref="P26:Q26"/>
    <mergeCell ref="F26:G26"/>
    <mergeCell ref="J96:K96"/>
    <mergeCell ref="L96:M96"/>
    <mergeCell ref="N96:O96"/>
    <mergeCell ref="P96:Q96"/>
    <mergeCell ref="A96:B97"/>
    <mergeCell ref="C96:C97"/>
    <mergeCell ref="D96:D97"/>
    <mergeCell ref="H96:I96"/>
  </mergeCells>
  <phoneticPr fontId="2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1"/>
  <sheetViews>
    <sheetView view="pageBreakPreview" zoomScaleNormal="100" zoomScaleSheetLayoutView="100" workbookViewId="0">
      <selection activeCell="B6" sqref="B6"/>
    </sheetView>
  </sheetViews>
  <sheetFormatPr baseColWidth="10" defaultColWidth="9" defaultRowHeight="14"/>
  <cols>
    <col min="1" max="1" width="3.6640625" style="32" customWidth="1"/>
    <col min="2" max="2" width="1.6640625" style="32" customWidth="1"/>
    <col min="3" max="3" width="11.6640625" style="13" customWidth="1"/>
    <col min="4" max="4" width="12.6640625" style="13" customWidth="1"/>
    <col min="5" max="5" width="5.6640625" style="32" customWidth="1"/>
    <col min="6" max="7" width="5.1640625" style="32" customWidth="1"/>
    <col min="8" max="8" width="5.1640625" style="154" customWidth="1"/>
    <col min="9" max="11" width="5.1640625" style="32" customWidth="1"/>
    <col min="12" max="12" width="5.1640625" style="124" customWidth="1"/>
    <col min="13" max="15" width="5.1640625" style="32" customWidth="1"/>
    <col min="16" max="16" width="5.1640625" style="124" customWidth="1"/>
    <col min="17" max="17" width="5.1640625" style="32" customWidth="1"/>
    <col min="18" max="16384" width="9" style="32"/>
  </cols>
  <sheetData>
    <row r="1" spans="1:17" customFormat="1" ht="19.5" customHeight="1">
      <c r="A1" t="s">
        <v>11</v>
      </c>
      <c r="C1" s="174"/>
      <c r="D1" s="174"/>
      <c r="F1" s="1" t="s">
        <v>166</v>
      </c>
      <c r="H1" s="1"/>
      <c r="J1" s="1"/>
      <c r="L1" s="127"/>
      <c r="M1" s="32"/>
      <c r="N1" s="1"/>
      <c r="O1" t="str">
        <f>男子S!O1</f>
        <v>2023/5/31現在</v>
      </c>
      <c r="P1" s="127"/>
    </row>
    <row r="2" spans="1:17" ht="5.25" customHeight="1">
      <c r="H2" s="32"/>
    </row>
    <row r="3" spans="1:17" ht="13.5" customHeight="1">
      <c r="A3" s="599" t="s">
        <v>172</v>
      </c>
      <c r="B3" s="600"/>
      <c r="C3" s="588" t="s">
        <v>12</v>
      </c>
      <c r="D3" s="590" t="s">
        <v>174</v>
      </c>
      <c r="E3" s="14" t="s">
        <v>175</v>
      </c>
      <c r="F3" s="605" t="str">
        <f>男子S!F3</f>
        <v>R5春チャレ</v>
      </c>
      <c r="G3" s="605"/>
      <c r="H3" s="592" t="str">
        <f>男子S!H3</f>
        <v>R4秋チャレ</v>
      </c>
      <c r="I3" s="592"/>
      <c r="J3" s="605" t="str">
        <f>男子S!J3</f>
        <v>R5会長杯</v>
      </c>
      <c r="K3" s="605"/>
      <c r="L3" s="592" t="str">
        <f>男子S!L3</f>
        <v>R4県選手権</v>
      </c>
      <c r="M3" s="592"/>
      <c r="N3" s="592" t="str">
        <f>男子S!N3</f>
        <v>R4室内</v>
      </c>
      <c r="O3" s="592"/>
      <c r="P3" s="593" t="str">
        <f>男子S!P3</f>
        <v>R4熊谷杯</v>
      </c>
      <c r="Q3" s="593"/>
    </row>
    <row r="4" spans="1:17" ht="13.5" customHeight="1">
      <c r="A4" s="601"/>
      <c r="B4" s="602"/>
      <c r="C4" s="613"/>
      <c r="D4" s="591"/>
      <c r="E4" s="15" t="s">
        <v>176</v>
      </c>
      <c r="F4" s="135" t="s">
        <v>177</v>
      </c>
      <c r="G4" s="16" t="s">
        <v>175</v>
      </c>
      <c r="H4" s="138" t="s">
        <v>167</v>
      </c>
      <c r="I4" s="17" t="s">
        <v>168</v>
      </c>
      <c r="J4" s="135" t="s">
        <v>177</v>
      </c>
      <c r="K4" s="16" t="s">
        <v>175</v>
      </c>
      <c r="L4" s="128" t="s">
        <v>177</v>
      </c>
      <c r="M4" s="16" t="s">
        <v>175</v>
      </c>
      <c r="N4" s="135" t="s">
        <v>177</v>
      </c>
      <c r="O4" s="16" t="s">
        <v>175</v>
      </c>
      <c r="P4" s="128" t="s">
        <v>177</v>
      </c>
      <c r="Q4" s="16" t="s">
        <v>175</v>
      </c>
    </row>
    <row r="5" spans="1:17" s="154" customFormat="1" ht="4" customHeight="1">
      <c r="A5" s="185"/>
      <c r="B5" s="185"/>
      <c r="C5" s="186"/>
      <c r="D5" s="187"/>
      <c r="E5" s="188"/>
      <c r="F5" s="189"/>
      <c r="G5" s="26"/>
      <c r="H5" s="189"/>
      <c r="I5" s="26"/>
      <c r="J5" s="189"/>
      <c r="K5" s="26"/>
      <c r="L5" s="225"/>
      <c r="M5" s="26"/>
      <c r="N5" s="190"/>
      <c r="O5" s="25"/>
      <c r="P5" s="189"/>
      <c r="Q5" s="26"/>
    </row>
    <row r="6" spans="1:17" ht="13.5" customHeight="1">
      <c r="A6" s="27">
        <f t="shared" ref="A6:A37" si="0">RANK(E6,$E$6:$E$234,0)</f>
        <v>1</v>
      </c>
      <c r="B6" s="537" t="str">
        <f t="shared" ref="B6:B68" si="1">IF(E6=E5,"T","")</f>
        <v/>
      </c>
      <c r="C6" s="256" t="s">
        <v>682</v>
      </c>
      <c r="D6" s="243" t="s">
        <v>916</v>
      </c>
      <c r="E6" s="6">
        <f t="shared" ref="E6:E37" si="2">SUM(G6,I6,K6,M6,O6,Q6)</f>
        <v>390</v>
      </c>
      <c r="F6" s="418"/>
      <c r="G6" s="7" t="str">
        <f>IFERROR(VLOOKUP(F6,得点テーブル!$B$6:$C$133,2,0),"")</f>
        <v/>
      </c>
      <c r="H6" s="363"/>
      <c r="I6" s="8"/>
      <c r="J6" s="424"/>
      <c r="K6" s="7" t="str">
        <f>IFERROR(VLOOKUP(J6,得点テーブル!$B$6:$D$133,3,0),"")</f>
        <v/>
      </c>
      <c r="L6" s="364">
        <v>1</v>
      </c>
      <c r="M6" s="7">
        <v>200</v>
      </c>
      <c r="N6" s="59">
        <v>2</v>
      </c>
      <c r="O6" s="211">
        <v>100</v>
      </c>
      <c r="P6" s="415">
        <v>4</v>
      </c>
      <c r="Q6" s="7">
        <v>90</v>
      </c>
    </row>
    <row r="7" spans="1:17" ht="13.5" customHeight="1">
      <c r="A7" s="27">
        <f t="shared" si="0"/>
        <v>2</v>
      </c>
      <c r="B7" s="537" t="str">
        <f t="shared" si="1"/>
        <v/>
      </c>
      <c r="C7" s="242" t="s">
        <v>683</v>
      </c>
      <c r="D7" s="243" t="s">
        <v>10</v>
      </c>
      <c r="E7" s="6">
        <f t="shared" si="2"/>
        <v>330</v>
      </c>
      <c r="F7" s="418"/>
      <c r="G7" s="7" t="str">
        <f>IFERROR(VLOOKUP(F7,得点テーブル!$B$6:$C$133,2,0),"")</f>
        <v/>
      </c>
      <c r="H7" s="363"/>
      <c r="I7" s="8"/>
      <c r="J7" s="424">
        <v>1</v>
      </c>
      <c r="K7" s="7">
        <f>IFERROR(VLOOKUP(J7,得点テーブル!$B$6:$D$133,3,0),"")</f>
        <v>150</v>
      </c>
      <c r="L7" s="365"/>
      <c r="M7" s="7"/>
      <c r="N7" s="59"/>
      <c r="O7" s="211"/>
      <c r="P7" s="415">
        <v>1</v>
      </c>
      <c r="Q7" s="7">
        <v>180</v>
      </c>
    </row>
    <row r="8" spans="1:17" ht="13.5" customHeight="1">
      <c r="A8" s="27">
        <f t="shared" si="0"/>
        <v>3</v>
      </c>
      <c r="B8" s="537" t="str">
        <f t="shared" si="1"/>
        <v/>
      </c>
      <c r="C8" s="256" t="s">
        <v>566</v>
      </c>
      <c r="D8" s="223" t="s">
        <v>179</v>
      </c>
      <c r="E8" s="6">
        <f t="shared" si="2"/>
        <v>240</v>
      </c>
      <c r="F8" s="418"/>
      <c r="G8" s="7" t="str">
        <f>IFERROR(VLOOKUP(F8,得点テーブル!$B$6:$C$133,2,0),"")</f>
        <v/>
      </c>
      <c r="H8" s="363"/>
      <c r="I8" s="8"/>
      <c r="J8" s="424"/>
      <c r="K8" s="7" t="str">
        <f>IFERROR(VLOOKUP(J8,得点テーブル!$B$6:$D$133,3,0),"")</f>
        <v/>
      </c>
      <c r="L8" s="364"/>
      <c r="M8" s="7"/>
      <c r="N8" s="59">
        <v>1</v>
      </c>
      <c r="O8" s="211">
        <v>150</v>
      </c>
      <c r="P8" s="415">
        <v>4</v>
      </c>
      <c r="Q8" s="7">
        <v>90</v>
      </c>
    </row>
    <row r="9" spans="1:17" ht="13.5" customHeight="1">
      <c r="A9" s="27">
        <f t="shared" si="0"/>
        <v>4</v>
      </c>
      <c r="B9" s="537" t="str">
        <f t="shared" si="1"/>
        <v/>
      </c>
      <c r="C9" s="256" t="s">
        <v>559</v>
      </c>
      <c r="D9" s="223" t="s">
        <v>18</v>
      </c>
      <c r="E9" s="6">
        <f t="shared" si="2"/>
        <v>200</v>
      </c>
      <c r="F9" s="418"/>
      <c r="G9" s="7" t="str">
        <f>IFERROR(VLOOKUP(F9,得点テーブル!$B$6:$C$133,2,0),"")</f>
        <v/>
      </c>
      <c r="H9" s="363"/>
      <c r="I9" s="8"/>
      <c r="J9" s="424">
        <v>4</v>
      </c>
      <c r="K9" s="7">
        <f>IFERROR(VLOOKUP(J9,得点テーブル!$B$6:$D$133,3,0),"")</f>
        <v>70</v>
      </c>
      <c r="L9" s="364"/>
      <c r="M9" s="7"/>
      <c r="N9" s="59"/>
      <c r="O9" s="211"/>
      <c r="P9" s="415">
        <v>2</v>
      </c>
      <c r="Q9" s="7">
        <v>130</v>
      </c>
    </row>
    <row r="10" spans="1:17" ht="13.5" customHeight="1">
      <c r="A10" s="27">
        <f t="shared" si="0"/>
        <v>5</v>
      </c>
      <c r="B10" s="537" t="str">
        <f t="shared" si="1"/>
        <v/>
      </c>
      <c r="C10" s="242" t="s">
        <v>684</v>
      </c>
      <c r="D10" s="223" t="s">
        <v>183</v>
      </c>
      <c r="E10" s="6">
        <f t="shared" si="2"/>
        <v>120</v>
      </c>
      <c r="F10" s="418"/>
      <c r="G10" s="7" t="str">
        <f>IFERROR(VLOOKUP(F10,得点テーブル!$B$6:$C$133,2,0),"")</f>
        <v/>
      </c>
      <c r="H10" s="363"/>
      <c r="I10" s="8"/>
      <c r="J10" s="424"/>
      <c r="K10" s="7" t="str">
        <f>IFERROR(VLOOKUP(J10,得点テーブル!$B$6:$D$133,3,0),"")</f>
        <v/>
      </c>
      <c r="L10" s="365">
        <v>4</v>
      </c>
      <c r="M10" s="7">
        <v>100</v>
      </c>
      <c r="N10" s="59"/>
      <c r="O10" s="211"/>
      <c r="P10" s="415">
        <v>32</v>
      </c>
      <c r="Q10" s="7">
        <v>20</v>
      </c>
    </row>
    <row r="11" spans="1:17" ht="13.5" customHeight="1">
      <c r="A11" s="27">
        <f t="shared" si="0"/>
        <v>5</v>
      </c>
      <c r="B11" s="537" t="str">
        <f t="shared" si="1"/>
        <v>T</v>
      </c>
      <c r="C11" s="234" t="s">
        <v>558</v>
      </c>
      <c r="D11" s="243" t="s">
        <v>262</v>
      </c>
      <c r="E11" s="6">
        <f t="shared" si="2"/>
        <v>120</v>
      </c>
      <c r="F11" s="419"/>
      <c r="G11" s="7" t="str">
        <f>IFERROR(VLOOKUP(F11,得点テーブル!$B$6:$C$133,2,0),"")</f>
        <v/>
      </c>
      <c r="H11" s="363"/>
      <c r="I11" s="8"/>
      <c r="J11" s="424"/>
      <c r="K11" s="7" t="str">
        <f>IFERROR(VLOOKUP(J11,得点テーブル!$B$6:$D$133,3,0),"")</f>
        <v/>
      </c>
      <c r="L11" s="365"/>
      <c r="M11" s="7"/>
      <c r="N11" s="59">
        <v>4</v>
      </c>
      <c r="O11" s="211">
        <v>70</v>
      </c>
      <c r="P11" s="416">
        <v>8</v>
      </c>
      <c r="Q11" s="7">
        <v>50</v>
      </c>
    </row>
    <row r="12" spans="1:17" ht="13.5" customHeight="1">
      <c r="A12" s="27">
        <f t="shared" si="0"/>
        <v>7</v>
      </c>
      <c r="B12" s="537" t="str">
        <f t="shared" si="1"/>
        <v/>
      </c>
      <c r="C12" s="242" t="s">
        <v>685</v>
      </c>
      <c r="D12" s="223" t="s">
        <v>196</v>
      </c>
      <c r="E12" s="6">
        <f t="shared" si="2"/>
        <v>112</v>
      </c>
      <c r="F12" s="418">
        <v>64</v>
      </c>
      <c r="G12" s="7">
        <f>IFERROR(VLOOKUP(F12,得点テーブル!$B$6:$C$133,2,0),"")</f>
        <v>2</v>
      </c>
      <c r="H12" s="363"/>
      <c r="I12" s="8"/>
      <c r="J12" s="424"/>
      <c r="K12" s="7" t="str">
        <f>IFERROR(VLOOKUP(J12,得点テーブル!$B$6:$D$133,3,0),"")</f>
        <v/>
      </c>
      <c r="L12" s="365">
        <v>3</v>
      </c>
      <c r="M12" s="7">
        <v>110</v>
      </c>
      <c r="N12" s="59"/>
      <c r="O12" s="211"/>
      <c r="P12" s="415"/>
      <c r="Q12" s="7"/>
    </row>
    <row r="13" spans="1:17" ht="13.5" customHeight="1">
      <c r="A13" s="27">
        <f t="shared" si="0"/>
        <v>8</v>
      </c>
      <c r="B13" s="537" t="str">
        <f t="shared" si="1"/>
        <v/>
      </c>
      <c r="C13" s="256" t="s">
        <v>551</v>
      </c>
      <c r="D13" s="309" t="s">
        <v>863</v>
      </c>
      <c r="E13" s="6">
        <f t="shared" si="2"/>
        <v>110</v>
      </c>
      <c r="F13" s="418"/>
      <c r="G13" s="7" t="str">
        <f>IFERROR(VLOOKUP(F13,得点テーブル!$B$6:$C$133,2,0),"")</f>
        <v/>
      </c>
      <c r="H13" s="363"/>
      <c r="I13" s="8"/>
      <c r="J13" s="424">
        <v>8</v>
      </c>
      <c r="K13" s="7">
        <f>IFERROR(VLOOKUP(J13,得点テーブル!$B$6:$D$133,3,0),"")</f>
        <v>40</v>
      </c>
      <c r="L13" s="365"/>
      <c r="M13" s="7"/>
      <c r="N13" s="59">
        <v>4</v>
      </c>
      <c r="O13" s="211">
        <v>70</v>
      </c>
      <c r="P13" s="415"/>
      <c r="Q13" s="7"/>
    </row>
    <row r="14" spans="1:17" ht="13.5" customHeight="1">
      <c r="A14" s="27">
        <f t="shared" si="0"/>
        <v>9</v>
      </c>
      <c r="B14" s="537" t="str">
        <f t="shared" si="1"/>
        <v/>
      </c>
      <c r="C14" s="234" t="s">
        <v>909</v>
      </c>
      <c r="D14" s="243" t="s">
        <v>844</v>
      </c>
      <c r="E14" s="6">
        <f t="shared" si="2"/>
        <v>80</v>
      </c>
      <c r="F14" s="418"/>
      <c r="G14" s="7" t="str">
        <f>IFERROR(VLOOKUP(F14,得点テーブル!$B$6:$C$133,2,0),"")</f>
        <v/>
      </c>
      <c r="H14" s="172"/>
      <c r="I14" s="8"/>
      <c r="J14" s="424">
        <v>3</v>
      </c>
      <c r="K14" s="7">
        <f>IFERROR(VLOOKUP(J14,得点テーブル!$B$6:$D$133,3,0),"")</f>
        <v>80</v>
      </c>
      <c r="L14" s="365"/>
      <c r="M14" s="7"/>
      <c r="N14" s="59"/>
      <c r="O14" s="211"/>
      <c r="P14" s="415"/>
      <c r="Q14" s="7"/>
    </row>
    <row r="15" spans="1:17" ht="13.5" customHeight="1">
      <c r="A15" s="27">
        <f t="shared" si="0"/>
        <v>10</v>
      </c>
      <c r="B15" s="537" t="str">
        <f t="shared" si="1"/>
        <v/>
      </c>
      <c r="C15" s="242" t="s">
        <v>557</v>
      </c>
      <c r="D15" s="223" t="s">
        <v>262</v>
      </c>
      <c r="E15" s="6">
        <f t="shared" si="2"/>
        <v>70</v>
      </c>
      <c r="F15" s="418"/>
      <c r="G15" s="7" t="str">
        <f>IFERROR(VLOOKUP(F15,得点テーブル!$B$6:$C$133,2,0),"")</f>
        <v/>
      </c>
      <c r="H15" s="363"/>
      <c r="I15" s="8"/>
      <c r="J15" s="424"/>
      <c r="K15" s="7" t="str">
        <f>IFERROR(VLOOKUP(J15,得点テーブル!$B$6:$D$133,3,0),"")</f>
        <v/>
      </c>
      <c r="L15" s="365"/>
      <c r="M15" s="7"/>
      <c r="N15" s="59">
        <v>8</v>
      </c>
      <c r="O15" s="211">
        <v>40</v>
      </c>
      <c r="P15" s="415">
        <v>16</v>
      </c>
      <c r="Q15" s="7">
        <v>30</v>
      </c>
    </row>
    <row r="16" spans="1:17" ht="13.5" customHeight="1">
      <c r="A16" s="27">
        <f t="shared" si="0"/>
        <v>11</v>
      </c>
      <c r="B16" s="537" t="str">
        <f t="shared" si="1"/>
        <v/>
      </c>
      <c r="C16" s="256" t="s">
        <v>575</v>
      </c>
      <c r="D16" s="223" t="s">
        <v>262</v>
      </c>
      <c r="E16" s="6">
        <f t="shared" si="2"/>
        <v>60</v>
      </c>
      <c r="F16" s="418"/>
      <c r="G16" s="7" t="str">
        <f>IFERROR(VLOOKUP(F16,得点テーブル!$B$6:$C$133,2,0),"")</f>
        <v/>
      </c>
      <c r="H16" s="363"/>
      <c r="I16" s="8"/>
      <c r="J16" s="424"/>
      <c r="K16" s="7" t="str">
        <f>IFERROR(VLOOKUP(J16,得点テーブル!$B$6:$D$133,3,0),"")</f>
        <v/>
      </c>
      <c r="L16" s="365"/>
      <c r="M16" s="7"/>
      <c r="N16" s="59">
        <v>8</v>
      </c>
      <c r="O16" s="211">
        <v>40</v>
      </c>
      <c r="P16" s="415">
        <v>32</v>
      </c>
      <c r="Q16" s="7">
        <v>20</v>
      </c>
    </row>
    <row r="17" spans="1:17" ht="13.5" customHeight="1">
      <c r="A17" s="27">
        <f t="shared" si="0"/>
        <v>12</v>
      </c>
      <c r="B17" s="537" t="str">
        <f t="shared" si="1"/>
        <v/>
      </c>
      <c r="C17" s="256" t="s">
        <v>686</v>
      </c>
      <c r="D17" s="243" t="s">
        <v>226</v>
      </c>
      <c r="E17" s="6">
        <f t="shared" si="2"/>
        <v>50</v>
      </c>
      <c r="F17" s="418"/>
      <c r="G17" s="7" t="str">
        <f>IFERROR(VLOOKUP(F17,得点テーブル!$B$6:$C$133,2,0),"")</f>
        <v/>
      </c>
      <c r="H17" s="363"/>
      <c r="I17" s="8"/>
      <c r="J17" s="424"/>
      <c r="K17" s="7" t="str">
        <f>IFERROR(VLOOKUP(J17,得点テーブル!$B$6:$D$133,3,0),"")</f>
        <v/>
      </c>
      <c r="L17" s="365"/>
      <c r="M17" s="7"/>
      <c r="N17" s="59"/>
      <c r="O17" s="211"/>
      <c r="P17" s="415">
        <v>8</v>
      </c>
      <c r="Q17" s="7">
        <v>50</v>
      </c>
    </row>
    <row r="18" spans="1:17" ht="13.5" customHeight="1">
      <c r="A18" s="27">
        <f t="shared" si="0"/>
        <v>12</v>
      </c>
      <c r="B18" s="537" t="str">
        <f t="shared" si="1"/>
        <v>T</v>
      </c>
      <c r="C18" s="264" t="s">
        <v>563</v>
      </c>
      <c r="D18" s="243" t="s">
        <v>226</v>
      </c>
      <c r="E18" s="6">
        <f t="shared" si="2"/>
        <v>50</v>
      </c>
      <c r="F18" s="418"/>
      <c r="G18" s="7" t="str">
        <f>IFERROR(VLOOKUP(F18,得点テーブル!$B$6:$C$133,2,0),"")</f>
        <v/>
      </c>
      <c r="H18" s="363"/>
      <c r="I18" s="8"/>
      <c r="J18" s="424"/>
      <c r="K18" s="7" t="str">
        <f>IFERROR(VLOOKUP(J18,得点テーブル!$B$6:$D$133,3,0),"")</f>
        <v/>
      </c>
      <c r="L18" s="365"/>
      <c r="M18" s="7"/>
      <c r="N18" s="59"/>
      <c r="O18" s="211"/>
      <c r="P18" s="415">
        <v>8</v>
      </c>
      <c r="Q18" s="7">
        <v>50</v>
      </c>
    </row>
    <row r="19" spans="1:17" ht="13.5" customHeight="1">
      <c r="A19" s="27">
        <f t="shared" si="0"/>
        <v>12</v>
      </c>
      <c r="B19" s="537" t="str">
        <f t="shared" si="1"/>
        <v>T</v>
      </c>
      <c r="C19" s="269" t="s">
        <v>574</v>
      </c>
      <c r="D19" s="243" t="s">
        <v>715</v>
      </c>
      <c r="E19" s="6">
        <f t="shared" si="2"/>
        <v>50</v>
      </c>
      <c r="F19" s="418"/>
      <c r="G19" s="7" t="str">
        <f>IFERROR(VLOOKUP(F19,得点テーブル!$B$6:$C$133,2,0),"")</f>
        <v/>
      </c>
      <c r="H19" s="363"/>
      <c r="I19" s="8"/>
      <c r="J19" s="424"/>
      <c r="K19" s="7" t="str">
        <f>IFERROR(VLOOKUP(J19,得点テーブル!$B$6:$D$133,3,0),"")</f>
        <v/>
      </c>
      <c r="L19" s="365"/>
      <c r="M19" s="7"/>
      <c r="N19" s="59"/>
      <c r="O19" s="211"/>
      <c r="P19" s="415">
        <v>8</v>
      </c>
      <c r="Q19" s="7">
        <v>50</v>
      </c>
    </row>
    <row r="20" spans="1:17" ht="13.5" customHeight="1">
      <c r="A20" s="27">
        <f t="shared" si="0"/>
        <v>15</v>
      </c>
      <c r="B20" s="537" t="str">
        <f t="shared" si="1"/>
        <v/>
      </c>
      <c r="C20" s="234" t="s">
        <v>907</v>
      </c>
      <c r="D20" s="243" t="s">
        <v>908</v>
      </c>
      <c r="E20" s="6">
        <f t="shared" si="2"/>
        <v>40</v>
      </c>
      <c r="F20" s="418"/>
      <c r="G20" s="7" t="str">
        <f>IFERROR(VLOOKUP(F20,得点テーブル!$B$6:$C$133,2,0),"")</f>
        <v/>
      </c>
      <c r="H20" s="172"/>
      <c r="I20" s="8"/>
      <c r="J20" s="424">
        <v>8</v>
      </c>
      <c r="K20" s="7">
        <f>IFERROR(VLOOKUP(J20,得点テーブル!$B$6:$D$133,3,0),"")</f>
        <v>40</v>
      </c>
      <c r="L20" s="365"/>
      <c r="M20" s="7"/>
      <c r="N20" s="59"/>
      <c r="O20" s="211"/>
      <c r="P20" s="415"/>
      <c r="Q20" s="7"/>
    </row>
    <row r="21" spans="1:17" ht="13.5" customHeight="1">
      <c r="A21" s="27">
        <f t="shared" si="0"/>
        <v>15</v>
      </c>
      <c r="B21" s="537" t="str">
        <f t="shared" si="1"/>
        <v>T</v>
      </c>
      <c r="C21" s="234" t="s">
        <v>910</v>
      </c>
      <c r="D21" s="243" t="s">
        <v>911</v>
      </c>
      <c r="E21" s="6">
        <f t="shared" si="2"/>
        <v>40</v>
      </c>
      <c r="F21" s="418"/>
      <c r="G21" s="7" t="str">
        <f>IFERROR(VLOOKUP(F21,得点テーブル!$B$6:$C$133,2,0),"")</f>
        <v/>
      </c>
      <c r="H21" s="172"/>
      <c r="I21" s="8"/>
      <c r="J21" s="424">
        <v>8</v>
      </c>
      <c r="K21" s="7">
        <f>IFERROR(VLOOKUP(J21,得点テーブル!$B$6:$D$133,3,0),"")</f>
        <v>40</v>
      </c>
      <c r="L21" s="365"/>
      <c r="M21" s="7"/>
      <c r="N21" s="59"/>
      <c r="O21" s="211"/>
      <c r="P21" s="415"/>
      <c r="Q21" s="7"/>
    </row>
    <row r="22" spans="1:17" ht="13.5" customHeight="1">
      <c r="A22" s="27">
        <f t="shared" si="0"/>
        <v>15</v>
      </c>
      <c r="B22" s="537" t="str">
        <f t="shared" si="1"/>
        <v>T</v>
      </c>
      <c r="C22" s="234" t="s">
        <v>945</v>
      </c>
      <c r="D22" s="223" t="s">
        <v>3</v>
      </c>
      <c r="E22" s="6">
        <f t="shared" si="2"/>
        <v>40</v>
      </c>
      <c r="F22" s="418"/>
      <c r="G22" s="7" t="str">
        <f>IFERROR(VLOOKUP(F22,得点テーブル!$B$6:$C$133,2,0),"")</f>
        <v/>
      </c>
      <c r="H22" s="172"/>
      <c r="I22" s="8"/>
      <c r="J22" s="424">
        <v>8</v>
      </c>
      <c r="K22" s="7">
        <f>IFERROR(VLOOKUP(J22,得点テーブル!$B$6:$D$133,3,0),"")</f>
        <v>40</v>
      </c>
      <c r="L22" s="365"/>
      <c r="M22" s="7"/>
      <c r="N22" s="59"/>
      <c r="O22" s="211"/>
      <c r="P22" s="415"/>
      <c r="Q22" s="7"/>
    </row>
    <row r="23" spans="1:17" ht="13.5" customHeight="1">
      <c r="A23" s="27">
        <f t="shared" si="0"/>
        <v>18</v>
      </c>
      <c r="B23" s="537" t="str">
        <f t="shared" si="1"/>
        <v/>
      </c>
      <c r="C23" s="256" t="s">
        <v>687</v>
      </c>
      <c r="D23" s="243" t="s">
        <v>716</v>
      </c>
      <c r="E23" s="6">
        <f t="shared" si="2"/>
        <v>38</v>
      </c>
      <c r="F23" s="418">
        <v>8</v>
      </c>
      <c r="G23" s="7">
        <f>IFERROR(VLOOKUP(F23,得点テーブル!$B$6:$C$133,2,0),"")</f>
        <v>8</v>
      </c>
      <c r="H23" s="363"/>
      <c r="I23" s="8"/>
      <c r="J23" s="424"/>
      <c r="K23" s="7" t="str">
        <f>IFERROR(VLOOKUP(J23,得点テーブル!$B$6:$D$133,3,0),"")</f>
        <v/>
      </c>
      <c r="L23" s="365"/>
      <c r="M23" s="7"/>
      <c r="N23" s="59"/>
      <c r="O23" s="211"/>
      <c r="P23" s="415">
        <v>16</v>
      </c>
      <c r="Q23" s="7">
        <v>30</v>
      </c>
    </row>
    <row r="24" spans="1:17" ht="13.5" customHeight="1">
      <c r="A24" s="27">
        <f t="shared" si="0"/>
        <v>19</v>
      </c>
      <c r="B24" s="537" t="str">
        <f t="shared" si="1"/>
        <v/>
      </c>
      <c r="C24" s="256" t="s">
        <v>569</v>
      </c>
      <c r="D24" s="243" t="s">
        <v>705</v>
      </c>
      <c r="E24" s="6">
        <f t="shared" si="2"/>
        <v>30</v>
      </c>
      <c r="F24" s="418"/>
      <c r="G24" s="7" t="str">
        <f>IFERROR(VLOOKUP(F24,得点テーブル!$B$6:$C$133,2,0),"")</f>
        <v/>
      </c>
      <c r="H24" s="363"/>
      <c r="I24" s="8"/>
      <c r="J24" s="424"/>
      <c r="K24" s="7" t="str">
        <f>IFERROR(VLOOKUP(J24,得点テーブル!$B$6:$D$133,3,0),"")</f>
        <v/>
      </c>
      <c r="L24" s="365"/>
      <c r="M24" s="7"/>
      <c r="N24" s="59"/>
      <c r="O24" s="211"/>
      <c r="P24" s="415">
        <v>16</v>
      </c>
      <c r="Q24" s="7">
        <v>30</v>
      </c>
    </row>
    <row r="25" spans="1:17" ht="13.5" customHeight="1">
      <c r="A25" s="27">
        <f t="shared" si="0"/>
        <v>19</v>
      </c>
      <c r="B25" s="537" t="str">
        <f t="shared" si="1"/>
        <v>T</v>
      </c>
      <c r="C25" s="256" t="s">
        <v>570</v>
      </c>
      <c r="D25" s="243" t="s">
        <v>716</v>
      </c>
      <c r="E25" s="6">
        <f t="shared" si="2"/>
        <v>30</v>
      </c>
      <c r="F25" s="418"/>
      <c r="G25" s="7" t="str">
        <f>IFERROR(VLOOKUP(F25,得点テーブル!$B$6:$C$133,2,0),"")</f>
        <v/>
      </c>
      <c r="H25" s="363"/>
      <c r="I25" s="8"/>
      <c r="J25" s="424"/>
      <c r="K25" s="7" t="str">
        <f>IFERROR(VLOOKUP(J25,得点テーブル!$B$6:$D$133,3,0),"")</f>
        <v/>
      </c>
      <c r="L25" s="365"/>
      <c r="M25" s="7"/>
      <c r="N25" s="59"/>
      <c r="O25" s="211"/>
      <c r="P25" s="415">
        <v>16</v>
      </c>
      <c r="Q25" s="7">
        <v>30</v>
      </c>
    </row>
    <row r="26" spans="1:17" ht="13.5" customHeight="1">
      <c r="A26" s="27">
        <f t="shared" si="0"/>
        <v>19</v>
      </c>
      <c r="B26" s="537" t="str">
        <f t="shared" si="1"/>
        <v>T</v>
      </c>
      <c r="C26" s="256" t="s">
        <v>580</v>
      </c>
      <c r="D26" s="244" t="s">
        <v>717</v>
      </c>
      <c r="E26" s="6">
        <f t="shared" si="2"/>
        <v>30</v>
      </c>
      <c r="F26" s="418"/>
      <c r="G26" s="7" t="str">
        <f>IFERROR(VLOOKUP(F26,得点テーブル!$B$6:$C$133,2,0),"")</f>
        <v/>
      </c>
      <c r="H26" s="363"/>
      <c r="I26" s="8"/>
      <c r="J26" s="424"/>
      <c r="K26" s="7" t="str">
        <f>IFERROR(VLOOKUP(J26,得点テーブル!$B$6:$D$133,3,0),"")</f>
        <v/>
      </c>
      <c r="L26" s="365"/>
      <c r="M26" s="7"/>
      <c r="N26" s="59"/>
      <c r="O26" s="211"/>
      <c r="P26" s="415">
        <v>16</v>
      </c>
      <c r="Q26" s="7">
        <v>30</v>
      </c>
    </row>
    <row r="27" spans="1:17" ht="13.5" customHeight="1">
      <c r="A27" s="27">
        <f t="shared" si="0"/>
        <v>22</v>
      </c>
      <c r="B27" s="537" t="str">
        <f t="shared" si="1"/>
        <v/>
      </c>
      <c r="C27" s="234" t="s">
        <v>870</v>
      </c>
      <c r="D27" s="243" t="s">
        <v>820</v>
      </c>
      <c r="E27" s="6">
        <f t="shared" si="2"/>
        <v>25</v>
      </c>
      <c r="F27" s="418">
        <v>1</v>
      </c>
      <c r="G27" s="7">
        <f>IFERROR(VLOOKUP(F27,得点テーブル!$B$6:$C$133,2,0),"")</f>
        <v>25</v>
      </c>
      <c r="H27" s="172"/>
      <c r="I27" s="8"/>
      <c r="J27" s="424"/>
      <c r="K27" s="7" t="str">
        <f>IFERROR(VLOOKUP(J27,得点テーブル!$B$6:$D$133,3,0),"")</f>
        <v/>
      </c>
      <c r="L27" s="365"/>
      <c r="M27" s="7"/>
      <c r="N27" s="59"/>
      <c r="O27" s="211"/>
      <c r="P27" s="415"/>
      <c r="Q27" s="7"/>
    </row>
    <row r="28" spans="1:17" ht="13.5" customHeight="1">
      <c r="A28" s="27">
        <f t="shared" si="0"/>
        <v>23</v>
      </c>
      <c r="B28" s="537" t="str">
        <f t="shared" si="1"/>
        <v/>
      </c>
      <c r="C28" s="256" t="s">
        <v>688</v>
      </c>
      <c r="D28" s="243" t="s">
        <v>10</v>
      </c>
      <c r="E28" s="6">
        <f t="shared" si="2"/>
        <v>20</v>
      </c>
      <c r="F28" s="418"/>
      <c r="G28" s="7" t="str">
        <f>IFERROR(VLOOKUP(F28,得点テーブル!$B$6:$C$133,2,0),"")</f>
        <v/>
      </c>
      <c r="H28" s="363"/>
      <c r="I28" s="8"/>
      <c r="J28" s="424"/>
      <c r="K28" s="7" t="str">
        <f>IFERROR(VLOOKUP(J28,得点テーブル!$B$6:$D$133,3,0),"")</f>
        <v/>
      </c>
      <c r="L28" s="365"/>
      <c r="M28" s="7"/>
      <c r="N28" s="59"/>
      <c r="O28" s="211"/>
      <c r="P28" s="415">
        <v>32</v>
      </c>
      <c r="Q28" s="7">
        <v>20</v>
      </c>
    </row>
    <row r="29" spans="1:17" ht="13.5" customHeight="1">
      <c r="A29" s="27">
        <f t="shared" si="0"/>
        <v>23</v>
      </c>
      <c r="B29" s="537" t="str">
        <f t="shared" si="1"/>
        <v>T</v>
      </c>
      <c r="C29" s="256" t="s">
        <v>581</v>
      </c>
      <c r="D29" s="243" t="s">
        <v>717</v>
      </c>
      <c r="E29" s="6">
        <f t="shared" si="2"/>
        <v>20</v>
      </c>
      <c r="F29" s="418"/>
      <c r="G29" s="7" t="str">
        <f>IFERROR(VLOOKUP(F29,得点テーブル!$B$6:$C$133,2,0),"")</f>
        <v/>
      </c>
      <c r="H29" s="363"/>
      <c r="I29" s="8"/>
      <c r="J29" s="424"/>
      <c r="K29" s="7" t="str">
        <f>IFERROR(VLOOKUP(J29,得点テーブル!$B$6:$D$133,3,0),"")</f>
        <v/>
      </c>
      <c r="L29" s="365"/>
      <c r="M29" s="7"/>
      <c r="N29" s="59"/>
      <c r="O29" s="211"/>
      <c r="P29" s="415">
        <v>32</v>
      </c>
      <c r="Q29" s="7">
        <v>20</v>
      </c>
    </row>
    <row r="30" spans="1:17" ht="13.5" customHeight="1">
      <c r="A30" s="27">
        <f t="shared" si="0"/>
        <v>25</v>
      </c>
      <c r="B30" s="537" t="str">
        <f t="shared" si="1"/>
        <v/>
      </c>
      <c r="C30" s="256" t="s">
        <v>601</v>
      </c>
      <c r="D30" s="243" t="s">
        <v>19</v>
      </c>
      <c r="E30" s="6">
        <f t="shared" si="2"/>
        <v>18</v>
      </c>
      <c r="F30" s="418">
        <v>2</v>
      </c>
      <c r="G30" s="7">
        <f>IFERROR(VLOOKUP(F30,得点テーブル!$B$6:$C$133,2,0),"")</f>
        <v>18</v>
      </c>
      <c r="H30" s="363"/>
      <c r="I30" s="8"/>
      <c r="J30" s="424"/>
      <c r="K30" s="7" t="str">
        <f>IFERROR(VLOOKUP(J30,得点テーブル!$B$6:$D$133,3,0),"")</f>
        <v/>
      </c>
      <c r="L30" s="365"/>
      <c r="M30" s="7"/>
      <c r="N30" s="59"/>
      <c r="O30" s="211"/>
      <c r="P30" s="415"/>
      <c r="Q30" s="7"/>
    </row>
    <row r="31" spans="1:17" ht="13.5" customHeight="1">
      <c r="A31" s="27">
        <f t="shared" si="0"/>
        <v>26</v>
      </c>
      <c r="B31" s="537" t="str">
        <f t="shared" si="1"/>
        <v/>
      </c>
      <c r="C31" s="269" t="s">
        <v>816</v>
      </c>
      <c r="D31" s="243" t="s">
        <v>187</v>
      </c>
      <c r="E31" s="6">
        <f t="shared" si="2"/>
        <v>12</v>
      </c>
      <c r="F31" s="418">
        <v>4</v>
      </c>
      <c r="G31" s="7">
        <f>IFERROR(VLOOKUP(F31,得点テーブル!$B$6:$C$133,2,0),"")</f>
        <v>12</v>
      </c>
      <c r="H31" s="363"/>
      <c r="I31" s="8"/>
      <c r="J31" s="424"/>
      <c r="K31" s="7" t="str">
        <f>IFERROR(VLOOKUP(J31,得点テーブル!$B$6:$D$133,3,0),"")</f>
        <v/>
      </c>
      <c r="L31" s="365"/>
      <c r="M31" s="7"/>
      <c r="N31" s="59"/>
      <c r="O31" s="211"/>
      <c r="P31" s="415"/>
      <c r="Q31" s="7"/>
    </row>
    <row r="32" spans="1:17" ht="13.5" customHeight="1">
      <c r="A32" s="27">
        <f t="shared" si="0"/>
        <v>26</v>
      </c>
      <c r="B32" s="537" t="str">
        <f t="shared" si="1"/>
        <v>T</v>
      </c>
      <c r="C32" s="256" t="s">
        <v>689</v>
      </c>
      <c r="D32" s="243" t="s">
        <v>10</v>
      </c>
      <c r="E32" s="6">
        <f t="shared" si="2"/>
        <v>12</v>
      </c>
      <c r="F32" s="418">
        <v>4</v>
      </c>
      <c r="G32" s="7">
        <f>IFERROR(VLOOKUP(F32,得点テーブル!$B$6:$C$133,2,0),"")</f>
        <v>12</v>
      </c>
      <c r="H32" s="363"/>
      <c r="I32" s="8"/>
      <c r="J32" s="424"/>
      <c r="K32" s="7" t="str">
        <f>IFERROR(VLOOKUP(J32,得点テーブル!$B$6:$D$133,3,0),"")</f>
        <v/>
      </c>
      <c r="L32" s="365"/>
      <c r="M32" s="7"/>
      <c r="N32" s="59"/>
      <c r="O32" s="211"/>
      <c r="P32" s="415"/>
      <c r="Q32" s="7"/>
    </row>
    <row r="33" spans="1:17" ht="13.5" customHeight="1">
      <c r="A33" s="27">
        <f t="shared" si="0"/>
        <v>28</v>
      </c>
      <c r="B33" s="537" t="str">
        <f t="shared" si="1"/>
        <v/>
      </c>
      <c r="C33" s="201" t="s">
        <v>604</v>
      </c>
      <c r="D33" s="243" t="s">
        <v>18</v>
      </c>
      <c r="E33" s="6">
        <f t="shared" si="2"/>
        <v>8</v>
      </c>
      <c r="F33" s="418">
        <v>8</v>
      </c>
      <c r="G33" s="7">
        <f>IFERROR(VLOOKUP(F33,得点テーブル!$B$6:$C$133,2,0),"")</f>
        <v>8</v>
      </c>
      <c r="H33" s="363"/>
      <c r="I33" s="8"/>
      <c r="J33" s="424"/>
      <c r="K33" s="7" t="str">
        <f>IFERROR(VLOOKUP(J33,得点テーブル!$B$6:$D$133,3,0),"")</f>
        <v/>
      </c>
      <c r="L33" s="365"/>
      <c r="M33" s="7"/>
      <c r="N33" s="59"/>
      <c r="O33" s="211"/>
      <c r="P33" s="415"/>
      <c r="Q33" s="7"/>
    </row>
    <row r="34" spans="1:17" ht="13.5" customHeight="1">
      <c r="A34" s="27">
        <f t="shared" si="0"/>
        <v>28</v>
      </c>
      <c r="B34" s="537" t="str">
        <f t="shared" si="1"/>
        <v>T</v>
      </c>
      <c r="C34" s="242" t="s">
        <v>593</v>
      </c>
      <c r="D34" s="243" t="s">
        <v>18</v>
      </c>
      <c r="E34" s="6">
        <f t="shared" si="2"/>
        <v>8</v>
      </c>
      <c r="F34" s="418">
        <v>8</v>
      </c>
      <c r="G34" s="7">
        <f>IFERROR(VLOOKUP(F34,得点テーブル!$B$6:$C$133,2,0),"")</f>
        <v>8</v>
      </c>
      <c r="H34" s="363"/>
      <c r="I34" s="8"/>
      <c r="J34" s="424"/>
      <c r="K34" s="7" t="str">
        <f>IFERROR(VLOOKUP(J34,得点テーブル!$B$6:$D$133,3,0),"")</f>
        <v/>
      </c>
      <c r="L34" s="365"/>
      <c r="M34" s="7"/>
      <c r="N34" s="59"/>
      <c r="O34" s="211"/>
      <c r="P34" s="415"/>
      <c r="Q34" s="7"/>
    </row>
    <row r="35" spans="1:17" ht="13.5" customHeight="1">
      <c r="A35" s="27">
        <f t="shared" si="0"/>
        <v>28</v>
      </c>
      <c r="B35" s="537" t="str">
        <f t="shared" si="1"/>
        <v>T</v>
      </c>
      <c r="C35" s="234" t="s">
        <v>855</v>
      </c>
      <c r="D35" s="243" t="s">
        <v>856</v>
      </c>
      <c r="E35" s="6">
        <f t="shared" si="2"/>
        <v>8</v>
      </c>
      <c r="F35" s="418">
        <v>8</v>
      </c>
      <c r="G35" s="7">
        <f>IFERROR(VLOOKUP(F35,得点テーブル!$B$6:$C$133,2,0),"")</f>
        <v>8</v>
      </c>
      <c r="H35" s="172"/>
      <c r="I35" s="8"/>
      <c r="J35" s="424"/>
      <c r="K35" s="7" t="str">
        <f>IFERROR(VLOOKUP(J35,得点テーブル!$B$6:$D$133,3,0),"")</f>
        <v/>
      </c>
      <c r="L35" s="365"/>
      <c r="M35" s="7"/>
      <c r="N35" s="59"/>
      <c r="O35" s="211"/>
      <c r="P35" s="415"/>
      <c r="Q35" s="7"/>
    </row>
    <row r="36" spans="1:17" ht="13.5" customHeight="1">
      <c r="A36" s="27">
        <f t="shared" si="0"/>
        <v>31</v>
      </c>
      <c r="B36" s="537" t="str">
        <f t="shared" si="1"/>
        <v/>
      </c>
      <c r="C36" s="201" t="s">
        <v>692</v>
      </c>
      <c r="D36" s="243" t="s">
        <v>915</v>
      </c>
      <c r="E36" s="6">
        <f t="shared" si="2"/>
        <v>6</v>
      </c>
      <c r="F36" s="418">
        <v>16</v>
      </c>
      <c r="G36" s="7">
        <f>IFERROR(VLOOKUP(F36,得点テーブル!$B$6:$C$133,2,0),"")</f>
        <v>6</v>
      </c>
      <c r="H36" s="363"/>
      <c r="I36" s="8"/>
      <c r="J36" s="424"/>
      <c r="K36" s="7" t="str">
        <f>IFERROR(VLOOKUP(J36,得点テーブル!$B$6:$D$133,3,0),"")</f>
        <v/>
      </c>
      <c r="L36" s="365"/>
      <c r="M36" s="7"/>
      <c r="N36" s="59"/>
      <c r="O36" s="211"/>
      <c r="P36" s="415"/>
      <c r="Q36" s="7"/>
    </row>
    <row r="37" spans="1:17" ht="13.5" customHeight="1">
      <c r="A37" s="27">
        <f t="shared" si="0"/>
        <v>31</v>
      </c>
      <c r="B37" s="537" t="str">
        <f t="shared" si="1"/>
        <v>T</v>
      </c>
      <c r="C37" s="234" t="s">
        <v>839</v>
      </c>
      <c r="D37" s="243" t="s">
        <v>823</v>
      </c>
      <c r="E37" s="6">
        <f t="shared" si="2"/>
        <v>6</v>
      </c>
      <c r="F37" s="418">
        <v>16</v>
      </c>
      <c r="G37" s="7">
        <f>IFERROR(VLOOKUP(F37,得点テーブル!$B$6:$C$133,2,0),"")</f>
        <v>6</v>
      </c>
      <c r="H37" s="172"/>
      <c r="I37" s="8"/>
      <c r="J37" s="424"/>
      <c r="K37" s="7" t="str">
        <f>IFERROR(VLOOKUP(J37,得点テーブル!$B$6:$D$133,3,0),"")</f>
        <v/>
      </c>
      <c r="L37" s="365"/>
      <c r="M37" s="7"/>
      <c r="N37" s="59"/>
      <c r="O37" s="211"/>
      <c r="P37" s="415"/>
      <c r="Q37" s="7"/>
    </row>
    <row r="38" spans="1:17" ht="13.5" customHeight="1">
      <c r="A38" s="27">
        <f t="shared" ref="A38:A68" si="3">RANK(E38,$E$6:$E$234,0)</f>
        <v>31</v>
      </c>
      <c r="B38" s="537" t="str">
        <f t="shared" si="1"/>
        <v>T</v>
      </c>
      <c r="C38" s="234" t="s">
        <v>840</v>
      </c>
      <c r="D38" s="243" t="s">
        <v>820</v>
      </c>
      <c r="E38" s="6">
        <f t="shared" ref="E38:E68" si="4">SUM(G38,I38,K38,M38,O38,Q38)</f>
        <v>6</v>
      </c>
      <c r="F38" s="418">
        <v>16</v>
      </c>
      <c r="G38" s="7">
        <f>IFERROR(VLOOKUP(F38,得点テーブル!$B$6:$C$133,2,0),"")</f>
        <v>6</v>
      </c>
      <c r="H38" s="172"/>
      <c r="I38" s="8"/>
      <c r="J38" s="424"/>
      <c r="K38" s="7" t="str">
        <f>IFERROR(VLOOKUP(J38,得点テーブル!$B$6:$D$133,3,0),"")</f>
        <v/>
      </c>
      <c r="L38" s="365"/>
      <c r="M38" s="7"/>
      <c r="N38" s="59"/>
      <c r="O38" s="211"/>
      <c r="P38" s="415"/>
      <c r="Q38" s="7"/>
    </row>
    <row r="39" spans="1:17" ht="13.5" customHeight="1">
      <c r="A39" s="27">
        <f t="shared" si="3"/>
        <v>31</v>
      </c>
      <c r="B39" s="537" t="str">
        <f t="shared" si="1"/>
        <v>T</v>
      </c>
      <c r="C39" s="234" t="s">
        <v>841</v>
      </c>
      <c r="D39" s="243" t="s">
        <v>832</v>
      </c>
      <c r="E39" s="6">
        <f t="shared" si="4"/>
        <v>6</v>
      </c>
      <c r="F39" s="418">
        <v>16</v>
      </c>
      <c r="G39" s="7">
        <f>IFERROR(VLOOKUP(F39,得点テーブル!$B$6:$C$133,2,0),"")</f>
        <v>6</v>
      </c>
      <c r="H39" s="172"/>
      <c r="I39" s="8"/>
      <c r="J39" s="424"/>
      <c r="K39" s="7" t="str">
        <f>IFERROR(VLOOKUP(J39,得点テーブル!$B$6:$D$133,3,0),"")</f>
        <v/>
      </c>
      <c r="L39" s="365"/>
      <c r="M39" s="7"/>
      <c r="N39" s="59"/>
      <c r="O39" s="211"/>
      <c r="P39" s="415"/>
      <c r="Q39" s="7"/>
    </row>
    <row r="40" spans="1:17" ht="13.5" customHeight="1">
      <c r="A40" s="27">
        <f t="shared" si="3"/>
        <v>31</v>
      </c>
      <c r="B40" s="537" t="str">
        <f t="shared" si="1"/>
        <v>T</v>
      </c>
      <c r="C40" s="234" t="s">
        <v>842</v>
      </c>
      <c r="D40" s="243" t="s">
        <v>856</v>
      </c>
      <c r="E40" s="6">
        <f t="shared" si="4"/>
        <v>6</v>
      </c>
      <c r="F40" s="418">
        <v>16</v>
      </c>
      <c r="G40" s="7">
        <f>IFERROR(VLOOKUP(F40,得点テーブル!$B$6:$C$133,2,0),"")</f>
        <v>6</v>
      </c>
      <c r="H40" s="172"/>
      <c r="I40" s="8"/>
      <c r="J40" s="424"/>
      <c r="K40" s="7" t="str">
        <f>IFERROR(VLOOKUP(J40,得点テーブル!$B$6:$D$133,3,0),"")</f>
        <v/>
      </c>
      <c r="L40" s="365"/>
      <c r="M40" s="7"/>
      <c r="N40" s="59"/>
      <c r="O40" s="211"/>
      <c r="P40" s="415"/>
      <c r="Q40" s="7"/>
    </row>
    <row r="41" spans="1:17" ht="13.5" customHeight="1">
      <c r="A41" s="27">
        <f t="shared" si="3"/>
        <v>31</v>
      </c>
      <c r="B41" s="537" t="str">
        <f t="shared" si="1"/>
        <v>T</v>
      </c>
      <c r="C41" s="234" t="s">
        <v>843</v>
      </c>
      <c r="D41" s="243" t="s">
        <v>844</v>
      </c>
      <c r="E41" s="6">
        <f t="shared" si="4"/>
        <v>6</v>
      </c>
      <c r="F41" s="418">
        <v>16</v>
      </c>
      <c r="G41" s="7">
        <f>IFERROR(VLOOKUP(F41,得点テーブル!$B$6:$C$133,2,0),"")</f>
        <v>6</v>
      </c>
      <c r="H41" s="172"/>
      <c r="I41" s="8"/>
      <c r="J41" s="424"/>
      <c r="K41" s="7" t="str">
        <f>IFERROR(VLOOKUP(J41,得点テーブル!$B$6:$D$133,3,0),"")</f>
        <v/>
      </c>
      <c r="L41" s="365"/>
      <c r="M41" s="7"/>
      <c r="N41" s="59"/>
      <c r="O41" s="211"/>
      <c r="P41" s="415"/>
      <c r="Q41" s="7"/>
    </row>
    <row r="42" spans="1:17" ht="13.5" customHeight="1">
      <c r="A42" s="27">
        <f t="shared" si="3"/>
        <v>31</v>
      </c>
      <c r="B42" s="537" t="str">
        <f t="shared" si="1"/>
        <v>T</v>
      </c>
      <c r="C42" s="234" t="s">
        <v>845</v>
      </c>
      <c r="D42" s="243" t="s">
        <v>832</v>
      </c>
      <c r="E42" s="6">
        <f t="shared" si="4"/>
        <v>6</v>
      </c>
      <c r="F42" s="418">
        <v>16</v>
      </c>
      <c r="G42" s="7">
        <f>IFERROR(VLOOKUP(F42,得点テーブル!$B$6:$C$133,2,0),"")</f>
        <v>6</v>
      </c>
      <c r="H42" s="172"/>
      <c r="I42" s="8"/>
      <c r="J42" s="424"/>
      <c r="K42" s="7" t="str">
        <f>IFERROR(VLOOKUP(J42,得点テーブル!$B$6:$D$133,3,0),"")</f>
        <v/>
      </c>
      <c r="L42" s="365"/>
      <c r="M42" s="7"/>
      <c r="N42" s="59"/>
      <c r="O42" s="211"/>
      <c r="P42" s="415"/>
      <c r="Q42" s="7"/>
    </row>
    <row r="43" spans="1:17" ht="13.5" customHeight="1">
      <c r="A43" s="27">
        <f t="shared" si="3"/>
        <v>31</v>
      </c>
      <c r="B43" s="537" t="str">
        <f t="shared" si="1"/>
        <v>T</v>
      </c>
      <c r="C43" s="234" t="s">
        <v>846</v>
      </c>
      <c r="D43" s="243" t="s">
        <v>847</v>
      </c>
      <c r="E43" s="6">
        <f t="shared" si="4"/>
        <v>6</v>
      </c>
      <c r="F43" s="418">
        <v>16</v>
      </c>
      <c r="G43" s="7">
        <f>IFERROR(VLOOKUP(F43,得点テーブル!$B$6:$C$133,2,0),"")</f>
        <v>6</v>
      </c>
      <c r="H43" s="172"/>
      <c r="I43" s="8"/>
      <c r="J43" s="424"/>
      <c r="K43" s="7" t="str">
        <f>IFERROR(VLOOKUP(J43,得点テーブル!$B$6:$D$133,3,0),"")</f>
        <v/>
      </c>
      <c r="L43" s="365"/>
      <c r="M43" s="7"/>
      <c r="N43" s="59"/>
      <c r="O43" s="211"/>
      <c r="P43" s="415"/>
      <c r="Q43" s="7"/>
    </row>
    <row r="44" spans="1:17" ht="13.5" customHeight="1">
      <c r="A44" s="27">
        <f t="shared" si="3"/>
        <v>39</v>
      </c>
      <c r="B44" s="537" t="str">
        <f t="shared" si="1"/>
        <v/>
      </c>
      <c r="C44" s="234" t="s">
        <v>848</v>
      </c>
      <c r="D44" s="243" t="s">
        <v>849</v>
      </c>
      <c r="E44" s="6">
        <f t="shared" si="4"/>
        <v>4</v>
      </c>
      <c r="F44" s="418">
        <v>32</v>
      </c>
      <c r="G44" s="7">
        <f>IFERROR(VLOOKUP(F44,得点テーブル!$B$6:$C$133,2,0),"")</f>
        <v>4</v>
      </c>
      <c r="H44" s="172"/>
      <c r="I44" s="8"/>
      <c r="J44" s="424"/>
      <c r="K44" s="7" t="str">
        <f>IFERROR(VLOOKUP(J44,得点テーブル!$B$6:$D$133,3,0),"")</f>
        <v/>
      </c>
      <c r="L44" s="365"/>
      <c r="M44" s="7"/>
      <c r="N44" s="59"/>
      <c r="O44" s="211"/>
      <c r="P44" s="415"/>
      <c r="Q44" s="7"/>
    </row>
    <row r="45" spans="1:17" ht="13.5" customHeight="1">
      <c r="A45" s="27">
        <f t="shared" si="3"/>
        <v>39</v>
      </c>
      <c r="B45" s="537" t="str">
        <f t="shared" si="1"/>
        <v>T</v>
      </c>
      <c r="C45" s="234" t="s">
        <v>850</v>
      </c>
      <c r="D45" s="243" t="s">
        <v>851</v>
      </c>
      <c r="E45" s="6">
        <f t="shared" si="4"/>
        <v>4</v>
      </c>
      <c r="F45" s="418">
        <v>32</v>
      </c>
      <c r="G45" s="7">
        <f>IFERROR(VLOOKUP(F45,得点テーブル!$B$6:$C$133,2,0),"")</f>
        <v>4</v>
      </c>
      <c r="H45" s="172"/>
      <c r="I45" s="8"/>
      <c r="J45" s="424"/>
      <c r="K45" s="7" t="str">
        <f>IFERROR(VLOOKUP(J45,得点テーブル!$B$6:$D$133,3,0),"")</f>
        <v/>
      </c>
      <c r="L45" s="365"/>
      <c r="M45" s="7"/>
      <c r="N45" s="59"/>
      <c r="O45" s="211"/>
      <c r="P45" s="415"/>
      <c r="Q45" s="7"/>
    </row>
    <row r="46" spans="1:17" ht="13.5" customHeight="1">
      <c r="A46" s="27">
        <f t="shared" si="3"/>
        <v>39</v>
      </c>
      <c r="B46" s="537" t="str">
        <f t="shared" si="1"/>
        <v>T</v>
      </c>
      <c r="C46" s="234" t="s">
        <v>852</v>
      </c>
      <c r="D46" s="243" t="s">
        <v>856</v>
      </c>
      <c r="E46" s="6">
        <f t="shared" si="4"/>
        <v>4</v>
      </c>
      <c r="F46" s="418">
        <v>32</v>
      </c>
      <c r="G46" s="7">
        <f>IFERROR(VLOOKUP(F46,得点テーブル!$B$6:$C$133,2,0),"")</f>
        <v>4</v>
      </c>
      <c r="H46" s="172"/>
      <c r="I46" s="8"/>
      <c r="J46" s="424"/>
      <c r="K46" s="7" t="str">
        <f>IFERROR(VLOOKUP(J46,得点テーブル!$B$6:$D$133,3,0),"")</f>
        <v/>
      </c>
      <c r="L46" s="365"/>
      <c r="M46" s="7"/>
      <c r="N46" s="59"/>
      <c r="O46" s="211"/>
      <c r="P46" s="415"/>
      <c r="Q46" s="7"/>
    </row>
    <row r="47" spans="1:17" ht="13.5" customHeight="1">
      <c r="A47" s="27">
        <f t="shared" si="3"/>
        <v>39</v>
      </c>
      <c r="B47" s="537" t="str">
        <f t="shared" si="1"/>
        <v>T</v>
      </c>
      <c r="C47" s="234" t="s">
        <v>853</v>
      </c>
      <c r="D47" s="243" t="s">
        <v>832</v>
      </c>
      <c r="E47" s="6">
        <f t="shared" si="4"/>
        <v>4</v>
      </c>
      <c r="F47" s="418">
        <v>32</v>
      </c>
      <c r="G47" s="7">
        <f>IFERROR(VLOOKUP(F47,得点テーブル!$B$6:$C$133,2,0),"")</f>
        <v>4</v>
      </c>
      <c r="H47" s="172"/>
      <c r="I47" s="8"/>
      <c r="J47" s="424"/>
      <c r="K47" s="7" t="str">
        <f>IFERROR(VLOOKUP(J47,得点テーブル!$B$6:$D$133,3,0),"")</f>
        <v/>
      </c>
      <c r="L47" s="365"/>
      <c r="M47" s="7"/>
      <c r="N47" s="59"/>
      <c r="O47" s="211"/>
      <c r="P47" s="415"/>
      <c r="Q47" s="7"/>
    </row>
    <row r="48" spans="1:17" ht="13.5" customHeight="1">
      <c r="A48" s="27">
        <f t="shared" si="3"/>
        <v>39</v>
      </c>
      <c r="B48" s="537" t="str">
        <f t="shared" si="1"/>
        <v>T</v>
      </c>
      <c r="C48" s="234" t="s">
        <v>854</v>
      </c>
      <c r="D48" s="223" t="s">
        <v>3</v>
      </c>
      <c r="E48" s="6">
        <f t="shared" si="4"/>
        <v>4</v>
      </c>
      <c r="F48" s="418">
        <v>32</v>
      </c>
      <c r="G48" s="7">
        <f>IFERROR(VLOOKUP(F48,得点テーブル!$B$6:$C$133,2,0),"")</f>
        <v>4</v>
      </c>
      <c r="H48" s="172"/>
      <c r="I48" s="8"/>
      <c r="J48" s="424"/>
      <c r="K48" s="7" t="str">
        <f>IFERROR(VLOOKUP(J48,得点テーブル!$B$6:$D$133,3,0),"")</f>
        <v/>
      </c>
      <c r="L48" s="365"/>
      <c r="M48" s="7"/>
      <c r="N48" s="59"/>
      <c r="O48" s="211"/>
      <c r="P48" s="415"/>
      <c r="Q48" s="7"/>
    </row>
    <row r="49" spans="1:17" ht="13.5" customHeight="1">
      <c r="A49" s="27">
        <f t="shared" si="3"/>
        <v>44</v>
      </c>
      <c r="B49" s="537" t="str">
        <f t="shared" si="1"/>
        <v/>
      </c>
      <c r="C49" s="201" t="s">
        <v>690</v>
      </c>
      <c r="D49" s="243" t="s">
        <v>915</v>
      </c>
      <c r="E49" s="6">
        <f t="shared" si="4"/>
        <v>2</v>
      </c>
      <c r="F49" s="418">
        <v>64</v>
      </c>
      <c r="G49" s="7">
        <f>IFERROR(VLOOKUP(F49,得点テーブル!$B$6:$C$133,2,0),"")</f>
        <v>2</v>
      </c>
      <c r="H49" s="363"/>
      <c r="I49" s="8"/>
      <c r="J49" s="424"/>
      <c r="K49" s="7" t="str">
        <f>IFERROR(VLOOKUP(J49,得点テーブル!$B$6:$D$133,3,0),"")</f>
        <v/>
      </c>
      <c r="L49" s="365"/>
      <c r="M49" s="7"/>
      <c r="N49" s="59"/>
      <c r="O49" s="211"/>
      <c r="P49" s="415"/>
      <c r="Q49" s="7"/>
    </row>
    <row r="50" spans="1:17" ht="13.5" customHeight="1">
      <c r="A50" s="27">
        <f t="shared" si="3"/>
        <v>44</v>
      </c>
      <c r="B50" s="537" t="str">
        <f t="shared" si="1"/>
        <v>T</v>
      </c>
      <c r="C50" s="201" t="s">
        <v>691</v>
      </c>
      <c r="D50" s="243" t="s">
        <v>222</v>
      </c>
      <c r="E50" s="6">
        <f t="shared" si="4"/>
        <v>2</v>
      </c>
      <c r="F50" s="418">
        <v>64</v>
      </c>
      <c r="G50" s="7">
        <f>IFERROR(VLOOKUP(F50,得点テーブル!$B$6:$C$133,2,0),"")</f>
        <v>2</v>
      </c>
      <c r="H50" s="363"/>
      <c r="I50" s="8"/>
      <c r="J50" s="424"/>
      <c r="K50" s="7" t="str">
        <f>IFERROR(VLOOKUP(J50,得点テーブル!$B$6:$D$133,3,0),"")</f>
        <v/>
      </c>
      <c r="L50" s="365"/>
      <c r="M50" s="7"/>
      <c r="N50" s="59"/>
      <c r="O50" s="211"/>
      <c r="P50" s="415"/>
      <c r="Q50" s="7"/>
    </row>
    <row r="51" spans="1:17" ht="13.5" customHeight="1">
      <c r="A51" s="27">
        <f t="shared" si="3"/>
        <v>44</v>
      </c>
      <c r="B51" s="537" t="str">
        <f t="shared" si="1"/>
        <v>T</v>
      </c>
      <c r="C51" s="201" t="s">
        <v>614</v>
      </c>
      <c r="D51" s="243" t="s">
        <v>183</v>
      </c>
      <c r="E51" s="6">
        <f t="shared" si="4"/>
        <v>2</v>
      </c>
      <c r="F51" s="418">
        <v>64</v>
      </c>
      <c r="G51" s="7">
        <f>IFERROR(VLOOKUP(F51,得点テーブル!$B$6:$C$133,2,0),"")</f>
        <v>2</v>
      </c>
      <c r="H51" s="363"/>
      <c r="I51" s="8"/>
      <c r="J51" s="424"/>
      <c r="K51" s="7" t="str">
        <f>IFERROR(VLOOKUP(J51,得点テーブル!$B$6:$D$133,3,0),"")</f>
        <v/>
      </c>
      <c r="L51" s="365"/>
      <c r="M51" s="7"/>
      <c r="N51" s="59"/>
      <c r="O51" s="211"/>
      <c r="P51" s="415"/>
      <c r="Q51" s="7"/>
    </row>
    <row r="52" spans="1:17" ht="13.5" customHeight="1">
      <c r="A52" s="27">
        <f t="shared" si="3"/>
        <v>44</v>
      </c>
      <c r="B52" s="537" t="str">
        <f t="shared" si="1"/>
        <v>T</v>
      </c>
      <c r="C52" s="256" t="s">
        <v>591</v>
      </c>
      <c r="D52" s="243" t="s">
        <v>236</v>
      </c>
      <c r="E52" s="6">
        <f t="shared" si="4"/>
        <v>2</v>
      </c>
      <c r="F52" s="418">
        <v>64</v>
      </c>
      <c r="G52" s="7">
        <f>IFERROR(VLOOKUP(F52,得点テーブル!$B$6:$C$133,2,0),"")</f>
        <v>2</v>
      </c>
      <c r="H52" s="363"/>
      <c r="I52" s="8"/>
      <c r="J52" s="424"/>
      <c r="K52" s="7" t="str">
        <f>IFERROR(VLOOKUP(J52,得点テーブル!$B$6:$D$133,3,0),"")</f>
        <v/>
      </c>
      <c r="L52" s="365"/>
      <c r="M52" s="7"/>
      <c r="N52" s="59"/>
      <c r="O52" s="211"/>
      <c r="P52" s="415"/>
      <c r="Q52" s="7"/>
    </row>
    <row r="53" spans="1:17" ht="13.5" customHeight="1">
      <c r="A53" s="27">
        <f t="shared" si="3"/>
        <v>44</v>
      </c>
      <c r="B53" s="537" t="str">
        <f t="shared" si="1"/>
        <v>T</v>
      </c>
      <c r="C53" s="234" t="s">
        <v>817</v>
      </c>
      <c r="D53" s="243" t="s">
        <v>818</v>
      </c>
      <c r="E53" s="6">
        <f t="shared" si="4"/>
        <v>2</v>
      </c>
      <c r="F53" s="418">
        <v>64</v>
      </c>
      <c r="G53" s="7">
        <f>IFERROR(VLOOKUP(F53,得点テーブル!$B$6:$C$133,2,0),"")</f>
        <v>2</v>
      </c>
      <c r="H53" s="172"/>
      <c r="I53" s="8"/>
      <c r="J53" s="424"/>
      <c r="K53" s="7" t="str">
        <f>IFERROR(VLOOKUP(J53,得点テーブル!$B$6:$D$133,3,0),"")</f>
        <v/>
      </c>
      <c r="L53" s="365"/>
      <c r="M53" s="7"/>
      <c r="N53" s="59"/>
      <c r="O53" s="211"/>
      <c r="P53" s="415"/>
      <c r="Q53" s="7"/>
    </row>
    <row r="54" spans="1:17" ht="13.5" customHeight="1">
      <c r="A54" s="27">
        <f t="shared" si="3"/>
        <v>44</v>
      </c>
      <c r="B54" s="537" t="str">
        <f t="shared" si="1"/>
        <v>T</v>
      </c>
      <c r="C54" s="234" t="s">
        <v>819</v>
      </c>
      <c r="D54" s="243" t="s">
        <v>820</v>
      </c>
      <c r="E54" s="6">
        <f t="shared" si="4"/>
        <v>2</v>
      </c>
      <c r="F54" s="418">
        <v>64</v>
      </c>
      <c r="G54" s="7">
        <f>IFERROR(VLOOKUP(F54,得点テーブル!$B$6:$C$133,2,0),"")</f>
        <v>2</v>
      </c>
      <c r="H54" s="172"/>
      <c r="I54" s="8"/>
      <c r="J54" s="424"/>
      <c r="K54" s="7" t="str">
        <f>IFERROR(VLOOKUP(J54,得点テーブル!$B$6:$D$133,3,0),"")</f>
        <v/>
      </c>
      <c r="L54" s="365"/>
      <c r="M54" s="7"/>
      <c r="N54" s="59"/>
      <c r="O54" s="211"/>
      <c r="P54" s="415"/>
      <c r="Q54" s="7"/>
    </row>
    <row r="55" spans="1:17" ht="13.5" customHeight="1">
      <c r="A55" s="27">
        <f t="shared" si="3"/>
        <v>44</v>
      </c>
      <c r="B55" s="537" t="str">
        <f t="shared" si="1"/>
        <v>T</v>
      </c>
      <c r="C55" s="234" t="s">
        <v>821</v>
      </c>
      <c r="D55" s="243" t="s">
        <v>856</v>
      </c>
      <c r="E55" s="6">
        <f t="shared" si="4"/>
        <v>2</v>
      </c>
      <c r="F55" s="418">
        <v>64</v>
      </c>
      <c r="G55" s="7">
        <f>IFERROR(VLOOKUP(F55,得点テーブル!$B$6:$C$133,2,0),"")</f>
        <v>2</v>
      </c>
      <c r="H55" s="172"/>
      <c r="I55" s="8"/>
      <c r="J55" s="424"/>
      <c r="K55" s="7" t="str">
        <f>IFERROR(VLOOKUP(J55,得点テーブル!$B$6:$D$133,3,0),"")</f>
        <v/>
      </c>
      <c r="L55" s="365"/>
      <c r="M55" s="7"/>
      <c r="N55" s="59"/>
      <c r="O55" s="211"/>
      <c r="P55" s="415"/>
      <c r="Q55" s="7"/>
    </row>
    <row r="56" spans="1:17" ht="13.5" customHeight="1">
      <c r="A56" s="27">
        <f t="shared" si="3"/>
        <v>44</v>
      </c>
      <c r="B56" s="537" t="str">
        <f t="shared" si="1"/>
        <v>T</v>
      </c>
      <c r="C56" s="234" t="s">
        <v>822</v>
      </c>
      <c r="D56" s="243" t="s">
        <v>823</v>
      </c>
      <c r="E56" s="6">
        <f t="shared" si="4"/>
        <v>2</v>
      </c>
      <c r="F56" s="418">
        <v>64</v>
      </c>
      <c r="G56" s="7">
        <f>IFERROR(VLOOKUP(F56,得点テーブル!$B$6:$C$133,2,0),"")</f>
        <v>2</v>
      </c>
      <c r="H56" s="172"/>
      <c r="I56" s="8"/>
      <c r="J56" s="424"/>
      <c r="K56" s="7" t="str">
        <f>IFERROR(VLOOKUP(J56,得点テーブル!$B$6:$D$133,3,0),"")</f>
        <v/>
      </c>
      <c r="L56" s="365"/>
      <c r="M56" s="7"/>
      <c r="N56" s="59"/>
      <c r="O56" s="211"/>
      <c r="P56" s="415"/>
      <c r="Q56" s="7"/>
    </row>
    <row r="57" spans="1:17" ht="13.5" customHeight="1">
      <c r="A57" s="27">
        <f t="shared" si="3"/>
        <v>44</v>
      </c>
      <c r="B57" s="537" t="str">
        <f t="shared" si="1"/>
        <v>T</v>
      </c>
      <c r="C57" s="234" t="s">
        <v>824</v>
      </c>
      <c r="D57" s="243" t="s">
        <v>856</v>
      </c>
      <c r="E57" s="6">
        <f t="shared" si="4"/>
        <v>2</v>
      </c>
      <c r="F57" s="418">
        <v>64</v>
      </c>
      <c r="G57" s="7">
        <f>IFERROR(VLOOKUP(F57,得点テーブル!$B$6:$C$133,2,0),"")</f>
        <v>2</v>
      </c>
      <c r="H57" s="172"/>
      <c r="I57" s="8"/>
      <c r="J57" s="424"/>
      <c r="K57" s="7" t="str">
        <f>IFERROR(VLOOKUP(J57,得点テーブル!$B$6:$D$133,3,0),"")</f>
        <v/>
      </c>
      <c r="L57" s="365"/>
      <c r="M57" s="7"/>
      <c r="N57" s="59"/>
      <c r="O57" s="211"/>
      <c r="P57" s="415"/>
      <c r="Q57" s="7"/>
    </row>
    <row r="58" spans="1:17" ht="13.5" customHeight="1">
      <c r="A58" s="27">
        <f t="shared" si="3"/>
        <v>44</v>
      </c>
      <c r="B58" s="537" t="str">
        <f t="shared" si="1"/>
        <v>T</v>
      </c>
      <c r="C58" s="234" t="s">
        <v>825</v>
      </c>
      <c r="D58" s="223" t="s">
        <v>3</v>
      </c>
      <c r="E58" s="6">
        <f t="shared" si="4"/>
        <v>2</v>
      </c>
      <c r="F58" s="418">
        <v>64</v>
      </c>
      <c r="G58" s="7">
        <f>IFERROR(VLOOKUP(F58,得点テーブル!$B$6:$C$133,2,0),"")</f>
        <v>2</v>
      </c>
      <c r="H58" s="172"/>
      <c r="I58" s="8"/>
      <c r="J58" s="424"/>
      <c r="K58" s="7" t="str">
        <f>IFERROR(VLOOKUP(J58,得点テーブル!$B$6:$D$133,3,0),"")</f>
        <v/>
      </c>
      <c r="L58" s="365"/>
      <c r="M58" s="7"/>
      <c r="N58" s="59"/>
      <c r="O58" s="211"/>
      <c r="P58" s="415"/>
      <c r="Q58" s="7"/>
    </row>
    <row r="59" spans="1:17" ht="13.5" customHeight="1">
      <c r="A59" s="27">
        <f t="shared" si="3"/>
        <v>44</v>
      </c>
      <c r="B59" s="537" t="str">
        <f t="shared" si="1"/>
        <v>T</v>
      </c>
      <c r="C59" s="234" t="s">
        <v>826</v>
      </c>
      <c r="D59" s="243" t="s">
        <v>827</v>
      </c>
      <c r="E59" s="6">
        <f t="shared" si="4"/>
        <v>2</v>
      </c>
      <c r="F59" s="418">
        <v>64</v>
      </c>
      <c r="G59" s="7">
        <f>IFERROR(VLOOKUP(F59,得点テーブル!$B$6:$C$133,2,0),"")</f>
        <v>2</v>
      </c>
      <c r="H59" s="172"/>
      <c r="I59" s="8"/>
      <c r="J59" s="424"/>
      <c r="K59" s="7" t="str">
        <f>IFERROR(VLOOKUP(J59,得点テーブル!$B$6:$D$133,3,0),"")</f>
        <v/>
      </c>
      <c r="L59" s="365"/>
      <c r="M59" s="7"/>
      <c r="N59" s="59"/>
      <c r="O59" s="211"/>
      <c r="P59" s="415"/>
      <c r="Q59" s="7"/>
    </row>
    <row r="60" spans="1:17" ht="13.5" customHeight="1">
      <c r="A60" s="27">
        <f t="shared" si="3"/>
        <v>44</v>
      </c>
      <c r="B60" s="537" t="str">
        <f t="shared" si="1"/>
        <v>T</v>
      </c>
      <c r="C60" s="234" t="s">
        <v>828</v>
      </c>
      <c r="D60" s="243" t="s">
        <v>823</v>
      </c>
      <c r="E60" s="6">
        <f t="shared" si="4"/>
        <v>2</v>
      </c>
      <c r="F60" s="418">
        <v>64</v>
      </c>
      <c r="G60" s="7">
        <f>IFERROR(VLOOKUP(F60,得点テーブル!$B$6:$C$133,2,0),"")</f>
        <v>2</v>
      </c>
      <c r="H60" s="172"/>
      <c r="I60" s="8"/>
      <c r="J60" s="424"/>
      <c r="K60" s="7" t="str">
        <f>IFERROR(VLOOKUP(J60,得点テーブル!$B$6:$D$133,3,0),"")</f>
        <v/>
      </c>
      <c r="L60" s="365"/>
      <c r="M60" s="7"/>
      <c r="N60" s="59"/>
      <c r="O60" s="211"/>
      <c r="P60" s="415"/>
      <c r="Q60" s="7"/>
    </row>
    <row r="61" spans="1:17" ht="13.5" customHeight="1">
      <c r="A61" s="27">
        <f t="shared" si="3"/>
        <v>44</v>
      </c>
      <c r="B61" s="537" t="str">
        <f t="shared" si="1"/>
        <v>T</v>
      </c>
      <c r="C61" s="234" t="s">
        <v>829</v>
      </c>
      <c r="D61" s="223" t="s">
        <v>3</v>
      </c>
      <c r="E61" s="6">
        <f t="shared" si="4"/>
        <v>2</v>
      </c>
      <c r="F61" s="418">
        <v>64</v>
      </c>
      <c r="G61" s="7">
        <f>IFERROR(VLOOKUP(F61,得点テーブル!$B$6:$C$133,2,0),"")</f>
        <v>2</v>
      </c>
      <c r="H61" s="172"/>
      <c r="I61" s="8"/>
      <c r="J61" s="424"/>
      <c r="K61" s="7" t="str">
        <f>IFERROR(VLOOKUP(J61,得点テーブル!$B$6:$D$133,3,0),"")</f>
        <v/>
      </c>
      <c r="L61" s="365"/>
      <c r="M61" s="7"/>
      <c r="N61" s="59"/>
      <c r="O61" s="211"/>
      <c r="P61" s="415"/>
      <c r="Q61" s="7"/>
    </row>
    <row r="62" spans="1:17" ht="13.5" customHeight="1">
      <c r="A62" s="27">
        <f t="shared" si="3"/>
        <v>44</v>
      </c>
      <c r="B62" s="537" t="str">
        <f t="shared" si="1"/>
        <v>T</v>
      </c>
      <c r="C62" s="234" t="s">
        <v>830</v>
      </c>
      <c r="D62" s="243" t="s">
        <v>823</v>
      </c>
      <c r="E62" s="6">
        <f t="shared" si="4"/>
        <v>2</v>
      </c>
      <c r="F62" s="418">
        <v>64</v>
      </c>
      <c r="G62" s="7">
        <f>IFERROR(VLOOKUP(F62,得点テーブル!$B$6:$C$133,2,0),"")</f>
        <v>2</v>
      </c>
      <c r="H62" s="172"/>
      <c r="I62" s="8"/>
      <c r="J62" s="424"/>
      <c r="K62" s="7" t="str">
        <f>IFERROR(VLOOKUP(J62,得点テーブル!$B$6:$D$133,3,0),"")</f>
        <v/>
      </c>
      <c r="L62" s="365"/>
      <c r="M62" s="7"/>
      <c r="N62" s="59"/>
      <c r="O62" s="211"/>
      <c r="P62" s="415"/>
      <c r="Q62" s="7"/>
    </row>
    <row r="63" spans="1:17" ht="13.5" customHeight="1">
      <c r="A63" s="27">
        <f t="shared" si="3"/>
        <v>44</v>
      </c>
      <c r="B63" s="537" t="str">
        <f t="shared" si="1"/>
        <v>T</v>
      </c>
      <c r="C63" s="234" t="s">
        <v>831</v>
      </c>
      <c r="D63" s="243" t="s">
        <v>832</v>
      </c>
      <c r="E63" s="6">
        <f t="shared" si="4"/>
        <v>2</v>
      </c>
      <c r="F63" s="418">
        <v>64</v>
      </c>
      <c r="G63" s="7">
        <f>IFERROR(VLOOKUP(F63,得点テーブル!$B$6:$C$133,2,0),"")</f>
        <v>2</v>
      </c>
      <c r="H63" s="172"/>
      <c r="I63" s="8"/>
      <c r="J63" s="424"/>
      <c r="K63" s="7" t="str">
        <f>IFERROR(VLOOKUP(J63,得点テーブル!$B$6:$D$133,3,0),"")</f>
        <v/>
      </c>
      <c r="L63" s="365"/>
      <c r="M63" s="7"/>
      <c r="N63" s="59"/>
      <c r="O63" s="211"/>
      <c r="P63" s="415"/>
      <c r="Q63" s="7"/>
    </row>
    <row r="64" spans="1:17" ht="13.5" customHeight="1">
      <c r="A64" s="27">
        <f t="shared" si="3"/>
        <v>44</v>
      </c>
      <c r="B64" s="537" t="str">
        <f t="shared" si="1"/>
        <v>T</v>
      </c>
      <c r="C64" s="234" t="s">
        <v>833</v>
      </c>
      <c r="D64" s="243" t="s">
        <v>818</v>
      </c>
      <c r="E64" s="6">
        <f t="shared" si="4"/>
        <v>2</v>
      </c>
      <c r="F64" s="418">
        <v>64</v>
      </c>
      <c r="G64" s="7">
        <f>IFERROR(VLOOKUP(F64,得点テーブル!$B$6:$C$133,2,0),"")</f>
        <v>2</v>
      </c>
      <c r="H64" s="172"/>
      <c r="I64" s="8"/>
      <c r="J64" s="424"/>
      <c r="K64" s="7" t="str">
        <f>IFERROR(VLOOKUP(J64,得点テーブル!$B$6:$D$133,3,0),"")</f>
        <v/>
      </c>
      <c r="L64" s="365"/>
      <c r="M64" s="7"/>
      <c r="N64" s="59"/>
      <c r="O64" s="211"/>
      <c r="P64" s="415"/>
      <c r="Q64" s="7"/>
    </row>
    <row r="65" spans="1:17" ht="13.5" customHeight="1">
      <c r="A65" s="27">
        <f t="shared" si="3"/>
        <v>44</v>
      </c>
      <c r="B65" s="537" t="str">
        <f t="shared" si="1"/>
        <v>T</v>
      </c>
      <c r="C65" s="234" t="s">
        <v>834</v>
      </c>
      <c r="D65" s="243" t="s">
        <v>820</v>
      </c>
      <c r="E65" s="6">
        <f t="shared" si="4"/>
        <v>2</v>
      </c>
      <c r="F65" s="418">
        <v>64</v>
      </c>
      <c r="G65" s="7">
        <f>IFERROR(VLOOKUP(F65,得点テーブル!$B$6:$C$133,2,0),"")</f>
        <v>2</v>
      </c>
      <c r="H65" s="172"/>
      <c r="I65" s="8"/>
      <c r="J65" s="424"/>
      <c r="K65" s="7" t="str">
        <f>IFERROR(VLOOKUP(J65,得点テーブル!$B$6:$D$133,3,0),"")</f>
        <v/>
      </c>
      <c r="L65" s="365"/>
      <c r="M65" s="7"/>
      <c r="N65" s="59"/>
      <c r="O65" s="211"/>
      <c r="P65" s="415"/>
      <c r="Q65" s="7"/>
    </row>
    <row r="66" spans="1:17" ht="13.5" customHeight="1">
      <c r="A66" s="27">
        <f t="shared" si="3"/>
        <v>44</v>
      </c>
      <c r="B66" s="537" t="str">
        <f t="shared" si="1"/>
        <v>T</v>
      </c>
      <c r="C66" s="234" t="s">
        <v>835</v>
      </c>
      <c r="D66" s="243" t="s">
        <v>823</v>
      </c>
      <c r="E66" s="6">
        <f t="shared" si="4"/>
        <v>2</v>
      </c>
      <c r="F66" s="418">
        <v>64</v>
      </c>
      <c r="G66" s="7">
        <f>IFERROR(VLOOKUP(F66,得点テーブル!$B$6:$C$133,2,0),"")</f>
        <v>2</v>
      </c>
      <c r="H66" s="172"/>
      <c r="I66" s="8"/>
      <c r="J66" s="424"/>
      <c r="K66" s="7" t="str">
        <f>IFERROR(VLOOKUP(J66,得点テーブル!$B$6:$D$133,3,0),"")</f>
        <v/>
      </c>
      <c r="L66" s="365"/>
      <c r="M66" s="7"/>
      <c r="N66" s="59"/>
      <c r="O66" s="211"/>
      <c r="P66" s="415"/>
      <c r="Q66" s="7"/>
    </row>
    <row r="67" spans="1:17" ht="13.5" customHeight="1">
      <c r="A67" s="27">
        <f t="shared" si="3"/>
        <v>44</v>
      </c>
      <c r="B67" s="537" t="str">
        <f t="shared" si="1"/>
        <v>T</v>
      </c>
      <c r="C67" s="234" t="s">
        <v>836</v>
      </c>
      <c r="D67" s="243" t="s">
        <v>837</v>
      </c>
      <c r="E67" s="6">
        <f t="shared" si="4"/>
        <v>2</v>
      </c>
      <c r="F67" s="418">
        <v>64</v>
      </c>
      <c r="G67" s="7">
        <f>IFERROR(VLOOKUP(F67,得点テーブル!$B$6:$C$133,2,0),"")</f>
        <v>2</v>
      </c>
      <c r="H67" s="172"/>
      <c r="I67" s="8"/>
      <c r="J67" s="424"/>
      <c r="K67" s="7" t="str">
        <f>IFERROR(VLOOKUP(J67,得点テーブル!$B$6:$D$133,3,0),"")</f>
        <v/>
      </c>
      <c r="L67" s="365"/>
      <c r="M67" s="7"/>
      <c r="N67" s="59"/>
      <c r="O67" s="211"/>
      <c r="P67" s="415"/>
      <c r="Q67" s="7"/>
    </row>
    <row r="68" spans="1:17" ht="13.5" customHeight="1">
      <c r="A68" s="27">
        <f t="shared" si="3"/>
        <v>44</v>
      </c>
      <c r="B68" s="537" t="str">
        <f t="shared" si="1"/>
        <v>T</v>
      </c>
      <c r="C68" s="234" t="s">
        <v>838</v>
      </c>
      <c r="D68" s="243" t="s">
        <v>823</v>
      </c>
      <c r="E68" s="6">
        <f t="shared" si="4"/>
        <v>2</v>
      </c>
      <c r="F68" s="418">
        <v>64</v>
      </c>
      <c r="G68" s="7">
        <f>IFERROR(VLOOKUP(F68,得点テーブル!$B$6:$C$133,2,0),"")</f>
        <v>2</v>
      </c>
      <c r="H68" s="172"/>
      <c r="I68" s="8"/>
      <c r="J68" s="424"/>
      <c r="K68" s="7" t="str">
        <f>IFERROR(VLOOKUP(J68,得点テーブル!$B$6:$D$133,3,0),"")</f>
        <v/>
      </c>
      <c r="L68" s="365"/>
      <c r="M68" s="7"/>
      <c r="N68" s="59"/>
      <c r="O68" s="211"/>
      <c r="P68" s="415"/>
      <c r="Q68" s="7"/>
    </row>
    <row r="69" spans="1:17" ht="13.5" customHeight="1">
      <c r="A69" s="27" t="str">
        <f>IF(E69=0,"",RANK(E69,$E$4:$E$70))</f>
        <v/>
      </c>
      <c r="B69" s="47" t="s">
        <v>160</v>
      </c>
      <c r="C69" s="242"/>
      <c r="D69" s="223"/>
      <c r="E69" s="27"/>
      <c r="F69" s="342"/>
      <c r="G69" s="7" t="str">
        <f>IF(F69=0,"",VLOOKUP(F69,得点テーブル!$B$6:$H$133,2,FALSE))</f>
        <v/>
      </c>
      <c r="H69" s="363"/>
      <c r="I69" s="8" t="str">
        <f>IF(H69=0,"",VLOOKUP(H69,得点テーブル!$B$6:$H$133,2,FALSE))</f>
        <v/>
      </c>
      <c r="J69" s="343"/>
      <c r="K69" s="211" t="str">
        <f>IF(J69=0,"",VLOOKUP(J69,得点テーブル!$B$6:$H$133,3,FALSE))</f>
        <v/>
      </c>
      <c r="L69" s="365"/>
      <c r="M69" s="7" t="str">
        <f>IF(L69=0,"",VLOOKUP(L69,得点テーブル!$B$6:$H$134,5,FALSE))</f>
        <v/>
      </c>
      <c r="N69" s="59"/>
      <c r="O69" s="211" t="str">
        <f>IF(N69=0,"",VLOOKUP(N69,得点テーブル!$B$6:$H$133,6,FALSE))</f>
        <v/>
      </c>
      <c r="P69" s="415"/>
      <c r="Q69" s="7" t="s">
        <v>160</v>
      </c>
    </row>
    <row r="70" spans="1:17">
      <c r="A70" s="57"/>
      <c r="B70" s="57"/>
      <c r="C70" s="58"/>
      <c r="D70" s="58"/>
      <c r="E70" s="57"/>
      <c r="F70" s="57"/>
      <c r="G70" s="57"/>
      <c r="H70" s="153"/>
      <c r="I70" s="57"/>
      <c r="J70" s="57"/>
      <c r="K70" s="57"/>
      <c r="L70" s="126"/>
      <c r="M70" s="57"/>
      <c r="N70" s="57"/>
      <c r="O70" s="57"/>
      <c r="P70" s="126"/>
      <c r="Q70" s="57"/>
    </row>
    <row r="71" spans="1:17">
      <c r="P71" s="125"/>
    </row>
    <row r="72" spans="1:17">
      <c r="P72" s="125"/>
    </row>
    <row r="73" spans="1:17">
      <c r="P73" s="125"/>
    </row>
    <row r="74" spans="1:17">
      <c r="P74" s="125"/>
    </row>
    <row r="75" spans="1:17">
      <c r="P75" s="125"/>
    </row>
    <row r="76" spans="1:17">
      <c r="P76" s="125"/>
    </row>
    <row r="77" spans="1:17">
      <c r="P77" s="125"/>
    </row>
    <row r="78" spans="1:17">
      <c r="P78" s="125"/>
    </row>
    <row r="79" spans="1:17">
      <c r="P79" s="125"/>
    </row>
    <row r="80" spans="1:17">
      <c r="P80" s="125"/>
    </row>
    <row r="81" spans="16:16">
      <c r="P81" s="125"/>
    </row>
  </sheetData>
  <mergeCells count="9">
    <mergeCell ref="A3:B4"/>
    <mergeCell ref="F3:G3"/>
    <mergeCell ref="J3:K3"/>
    <mergeCell ref="L3:M3"/>
    <mergeCell ref="P3:Q3"/>
    <mergeCell ref="N3:O3"/>
    <mergeCell ref="H3:I3"/>
    <mergeCell ref="C3:C4"/>
    <mergeCell ref="D3:D4"/>
  </mergeCells>
  <phoneticPr fontId="9"/>
  <pageMargins left="0.6692913385826772" right="0.43307086614173229" top="0.74803149606299213" bottom="0.70866141732283472" header="0.51181102362204722" footer="0.51181102362204722"/>
  <pageSetup paperSize="9" scale="90" orientation="portrait" r:id="rId1"/>
  <headerFooter alignWithMargins="0">
    <oddHeader>&amp;A&amp;RPage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6"/>
  <sheetViews>
    <sheetView view="pageBreakPreview" zoomScaleNormal="100" zoomScaleSheetLayoutView="100" workbookViewId="0"/>
  </sheetViews>
  <sheetFormatPr baseColWidth="10" defaultColWidth="9" defaultRowHeight="14"/>
  <cols>
    <col min="1" max="1" width="3.6640625" style="154" customWidth="1"/>
    <col min="2" max="2" width="1.83203125" style="221" customWidth="1"/>
    <col min="3" max="3" width="11.5" style="154" customWidth="1"/>
    <col min="4" max="4" width="11.6640625" style="154" customWidth="1"/>
    <col min="5" max="5" width="5.6640625" style="154" customWidth="1"/>
    <col min="6" max="13" width="5" style="154" customWidth="1"/>
    <col min="14" max="14" width="5" style="196" customWidth="1"/>
    <col min="15" max="19" width="5" style="154" customWidth="1"/>
    <col min="20" max="16384" width="9" style="154"/>
  </cols>
  <sheetData>
    <row r="1" spans="1:20" s="1" customFormat="1" ht="19.5" customHeight="1">
      <c r="A1" s="1" t="s">
        <v>11</v>
      </c>
      <c r="B1" s="218"/>
      <c r="C1" s="182"/>
      <c r="D1" s="182"/>
      <c r="F1" s="1" t="s">
        <v>169</v>
      </c>
      <c r="N1" s="127"/>
      <c r="Q1" s="1" t="str">
        <f>女子Ｓ!O1</f>
        <v>2023/5/31現在</v>
      </c>
    </row>
    <row r="2" spans="1:20" s="32" customFormat="1" ht="5.25" customHeight="1">
      <c r="B2" s="219"/>
      <c r="N2" s="124"/>
    </row>
    <row r="3" spans="1:20" s="32" customFormat="1" ht="13.5" customHeight="1">
      <c r="A3" s="599" t="s">
        <v>172</v>
      </c>
      <c r="B3" s="600"/>
      <c r="C3" s="588" t="s">
        <v>12</v>
      </c>
      <c r="D3" s="590" t="s">
        <v>174</v>
      </c>
      <c r="E3" s="14" t="s">
        <v>175</v>
      </c>
      <c r="F3" s="605" t="str">
        <f>男Ｄ!F3</f>
        <v>R5春チャレ</v>
      </c>
      <c r="G3" s="605"/>
      <c r="H3" s="592" t="str">
        <f>男Ｄ!H3</f>
        <v>R4秋チャレ</v>
      </c>
      <c r="I3" s="592"/>
      <c r="J3" s="605" t="str">
        <f>男子S!J3</f>
        <v>R5会長杯</v>
      </c>
      <c r="K3" s="605"/>
      <c r="L3" s="592" t="str">
        <f>男Ｄ!L3</f>
        <v>R4ダンロップ</v>
      </c>
      <c r="M3" s="592"/>
      <c r="N3" s="592" t="str">
        <f>男Ｄ!N3</f>
        <v>R4県選手権</v>
      </c>
      <c r="O3" s="592"/>
      <c r="P3" s="592" t="str">
        <f>男Ｄ!P3</f>
        <v>R4室内</v>
      </c>
      <c r="Q3" s="592"/>
      <c r="R3" s="606" t="str">
        <f>男Ｄ!R3</f>
        <v>R4熊谷杯</v>
      </c>
      <c r="S3" s="607"/>
    </row>
    <row r="4" spans="1:20" ht="13.5" customHeight="1">
      <c r="A4" s="601"/>
      <c r="B4" s="602"/>
      <c r="C4" s="613"/>
      <c r="D4" s="591"/>
      <c r="E4" s="15" t="s">
        <v>176</v>
      </c>
      <c r="F4" s="135" t="s">
        <v>177</v>
      </c>
      <c r="G4" s="16" t="s">
        <v>175</v>
      </c>
      <c r="H4" s="138" t="s">
        <v>13</v>
      </c>
      <c r="I4" s="17" t="s">
        <v>9</v>
      </c>
      <c r="J4" s="183" t="s">
        <v>177</v>
      </c>
      <c r="K4" s="16" t="s">
        <v>175</v>
      </c>
      <c r="L4" s="183" t="s">
        <v>177</v>
      </c>
      <c r="M4" s="16" t="s">
        <v>175</v>
      </c>
      <c r="N4" s="184" t="s">
        <v>177</v>
      </c>
      <c r="O4" s="16" t="s">
        <v>175</v>
      </c>
      <c r="P4" s="183" t="s">
        <v>177</v>
      </c>
      <c r="Q4" s="16" t="s">
        <v>175</v>
      </c>
      <c r="R4" s="183" t="s">
        <v>177</v>
      </c>
      <c r="S4" s="16" t="s">
        <v>175</v>
      </c>
    </row>
    <row r="5" spans="1:20" ht="13.5" customHeight="1">
      <c r="A5" s="27">
        <f t="shared" ref="A5:A36" si="0">RANK(E5,$E$5:$E$249,0)</f>
        <v>1</v>
      </c>
      <c r="B5" s="537" t="str">
        <f t="shared" ref="B5:B68" si="1">IF(E5=E4,"T","")</f>
        <v/>
      </c>
      <c r="C5" s="234" t="s">
        <v>547</v>
      </c>
      <c r="D5" s="243" t="s">
        <v>219</v>
      </c>
      <c r="E5" s="6">
        <f t="shared" ref="E5:E36" si="2">SUM(G5,I5,K5,M5,O5,Q5,S5)</f>
        <v>500</v>
      </c>
      <c r="F5" s="381"/>
      <c r="G5" s="7" t="str">
        <f>IFERROR(VLOOKUP(F5,得点テーブル!$B$6:$C$133,2,0),"")</f>
        <v/>
      </c>
      <c r="H5" s="172"/>
      <c r="I5" s="192"/>
      <c r="J5" s="425"/>
      <c r="K5" s="7" t="str">
        <f>IFERROR(VLOOKUP(J5,得点テーブル!$B$6:$D$133,3,0),"")</f>
        <v/>
      </c>
      <c r="L5" s="366">
        <v>1</v>
      </c>
      <c r="M5" s="193">
        <v>150</v>
      </c>
      <c r="N5" s="367">
        <v>1</v>
      </c>
      <c r="O5" s="192">
        <v>200</v>
      </c>
      <c r="P5" s="194">
        <v>1</v>
      </c>
      <c r="Q5" s="193">
        <v>150</v>
      </c>
      <c r="R5" s="416"/>
      <c r="S5" s="193"/>
    </row>
    <row r="6" spans="1:20" ht="13.5" customHeight="1">
      <c r="A6" s="27">
        <f t="shared" si="0"/>
        <v>2</v>
      </c>
      <c r="B6" s="537" t="str">
        <f t="shared" si="1"/>
        <v/>
      </c>
      <c r="C6" s="234" t="s">
        <v>552</v>
      </c>
      <c r="D6" s="243" t="s">
        <v>201</v>
      </c>
      <c r="E6" s="6">
        <f t="shared" si="2"/>
        <v>310</v>
      </c>
      <c r="F6" s="381"/>
      <c r="G6" s="7" t="str">
        <f>IFERROR(VLOOKUP(F6,得点テーブル!$B$6:$C$133,2,0),"")</f>
        <v/>
      </c>
      <c r="H6" s="172"/>
      <c r="I6" s="192"/>
      <c r="J6" s="425">
        <v>2</v>
      </c>
      <c r="K6" s="7">
        <f>IFERROR(VLOOKUP(J6,得点テーブル!$B$6:$D$133,3,0),"")</f>
        <v>100</v>
      </c>
      <c r="L6" s="366"/>
      <c r="M6" s="193"/>
      <c r="N6" s="367">
        <v>3</v>
      </c>
      <c r="O6" s="192">
        <v>110</v>
      </c>
      <c r="P6" s="194">
        <v>4</v>
      </c>
      <c r="Q6" s="193">
        <v>70</v>
      </c>
      <c r="R6" s="416">
        <v>16</v>
      </c>
      <c r="S6" s="193">
        <v>30</v>
      </c>
    </row>
    <row r="7" spans="1:20" ht="13.5" customHeight="1">
      <c r="A7" s="27">
        <f t="shared" si="0"/>
        <v>3</v>
      </c>
      <c r="B7" s="537" t="str">
        <f t="shared" si="1"/>
        <v/>
      </c>
      <c r="C7" s="264" t="s">
        <v>548</v>
      </c>
      <c r="D7" s="323" t="s">
        <v>203</v>
      </c>
      <c r="E7" s="6">
        <f t="shared" si="2"/>
        <v>290</v>
      </c>
      <c r="F7" s="381"/>
      <c r="G7" s="7" t="str">
        <f>IFERROR(VLOOKUP(F7,得点テーブル!$B$6:$C$133,2,0),"")</f>
        <v/>
      </c>
      <c r="H7" s="172"/>
      <c r="I7" s="192"/>
      <c r="J7" s="425"/>
      <c r="K7" s="7" t="str">
        <f>IFERROR(VLOOKUP(J7,得点テーブル!$B$6:$D$133,3,0),"")</f>
        <v/>
      </c>
      <c r="L7" s="366">
        <v>5</v>
      </c>
      <c r="M7" s="193">
        <v>40</v>
      </c>
      <c r="N7" s="367">
        <v>2</v>
      </c>
      <c r="O7" s="192">
        <v>150</v>
      </c>
      <c r="P7" s="194">
        <v>2</v>
      </c>
      <c r="Q7" s="193">
        <v>100</v>
      </c>
      <c r="R7" s="416"/>
      <c r="S7" s="193"/>
      <c r="T7"/>
    </row>
    <row r="8" spans="1:20" ht="13.5" customHeight="1">
      <c r="A8" s="27">
        <f t="shared" si="0"/>
        <v>4</v>
      </c>
      <c r="B8" s="537" t="str">
        <f t="shared" si="1"/>
        <v/>
      </c>
      <c r="C8" s="234" t="s">
        <v>549</v>
      </c>
      <c r="D8" s="243" t="s">
        <v>18</v>
      </c>
      <c r="E8" s="6">
        <f t="shared" si="2"/>
        <v>270</v>
      </c>
      <c r="F8" s="422"/>
      <c r="G8" s="7" t="str">
        <f>IFERROR(VLOOKUP(F8,得点テーブル!$B$6:$C$133,2,0),"")</f>
        <v/>
      </c>
      <c r="H8" s="172"/>
      <c r="I8" s="192"/>
      <c r="J8" s="426">
        <v>8</v>
      </c>
      <c r="K8" s="7">
        <f>IFERROR(VLOOKUP(J8,得点テーブル!$B$6:$D$133,3,0),"")</f>
        <v>40</v>
      </c>
      <c r="L8" s="366">
        <v>3</v>
      </c>
      <c r="M8" s="193">
        <v>70</v>
      </c>
      <c r="N8" s="367"/>
      <c r="O8" s="192"/>
      <c r="P8" s="194">
        <v>4</v>
      </c>
      <c r="Q8" s="193">
        <v>70</v>
      </c>
      <c r="R8" s="416">
        <v>4</v>
      </c>
      <c r="S8" s="193">
        <v>90</v>
      </c>
      <c r="T8"/>
    </row>
    <row r="9" spans="1:20" ht="13.5" customHeight="1">
      <c r="A9" s="27">
        <f t="shared" si="0"/>
        <v>4</v>
      </c>
      <c r="B9" s="537" t="str">
        <f t="shared" si="1"/>
        <v>T</v>
      </c>
      <c r="C9" s="234" t="s">
        <v>551</v>
      </c>
      <c r="D9" s="243" t="s">
        <v>184</v>
      </c>
      <c r="E9" s="6">
        <f t="shared" si="2"/>
        <v>270</v>
      </c>
      <c r="F9" s="381"/>
      <c r="G9" s="7" t="str">
        <f>IFERROR(VLOOKUP(F9,得点テーブル!$B$6:$C$133,2,0),"")</f>
        <v/>
      </c>
      <c r="H9" s="172"/>
      <c r="I9" s="192"/>
      <c r="J9" s="425">
        <v>8</v>
      </c>
      <c r="K9" s="7">
        <f>IFERROR(VLOOKUP(J9,得点テーブル!$B$6:$D$133,3,0),"")</f>
        <v>40</v>
      </c>
      <c r="L9" s="366">
        <v>4</v>
      </c>
      <c r="M9" s="193">
        <v>70</v>
      </c>
      <c r="N9" s="367"/>
      <c r="O9" s="192"/>
      <c r="P9" s="194">
        <v>4</v>
      </c>
      <c r="Q9" s="193">
        <v>70</v>
      </c>
      <c r="R9" s="416">
        <v>4</v>
      </c>
      <c r="S9" s="193">
        <v>90</v>
      </c>
      <c r="T9"/>
    </row>
    <row r="10" spans="1:20" ht="13.5" customHeight="1">
      <c r="A10" s="27">
        <f t="shared" si="0"/>
        <v>6</v>
      </c>
      <c r="B10" s="537" t="str">
        <f t="shared" si="1"/>
        <v/>
      </c>
      <c r="C10" s="234" t="s">
        <v>550</v>
      </c>
      <c r="D10" s="243" t="s">
        <v>261</v>
      </c>
      <c r="E10" s="6">
        <f t="shared" si="2"/>
        <v>250</v>
      </c>
      <c r="F10" s="381"/>
      <c r="G10" s="7" t="str">
        <f>IFERROR(VLOOKUP(F10,得点テーブル!$B$6:$C$133,2,0),"")</f>
        <v/>
      </c>
      <c r="H10" s="172"/>
      <c r="I10" s="192"/>
      <c r="J10" s="425"/>
      <c r="K10" s="7" t="str">
        <f>IFERROR(VLOOKUP(J10,得点テーブル!$B$6:$D$133,3,0),"")</f>
        <v/>
      </c>
      <c r="L10" s="366">
        <v>1</v>
      </c>
      <c r="M10" s="193">
        <v>150</v>
      </c>
      <c r="N10" s="367"/>
      <c r="O10" s="192"/>
      <c r="P10" s="194">
        <v>2</v>
      </c>
      <c r="Q10" s="193">
        <v>100</v>
      </c>
      <c r="R10" s="416"/>
      <c r="S10" s="193"/>
      <c r="T10"/>
    </row>
    <row r="11" spans="1:20" ht="13.5" customHeight="1">
      <c r="A11" s="27">
        <f t="shared" si="0"/>
        <v>7</v>
      </c>
      <c r="B11" s="537" t="str">
        <f t="shared" si="1"/>
        <v/>
      </c>
      <c r="C11" s="234" t="s">
        <v>561</v>
      </c>
      <c r="D11" s="243" t="s">
        <v>2</v>
      </c>
      <c r="E11" s="6">
        <f t="shared" si="2"/>
        <v>240</v>
      </c>
      <c r="F11" s="381"/>
      <c r="G11" s="7" t="str">
        <f>IFERROR(VLOOKUP(F11,得点テーブル!$B$6:$C$133,2,0),"")</f>
        <v/>
      </c>
      <c r="H11" s="172"/>
      <c r="I11" s="192"/>
      <c r="J11" s="425">
        <v>2</v>
      </c>
      <c r="K11" s="7">
        <f>IFERROR(VLOOKUP(J11,得点テーブル!$B$6:$D$133,3,0),"")</f>
        <v>100</v>
      </c>
      <c r="L11" s="366"/>
      <c r="M11" s="193"/>
      <c r="N11" s="367">
        <v>3</v>
      </c>
      <c r="O11" s="192">
        <v>110</v>
      </c>
      <c r="P11" s="194"/>
      <c r="Q11" s="193"/>
      <c r="R11" s="416">
        <v>16</v>
      </c>
      <c r="S11" s="193">
        <v>30</v>
      </c>
      <c r="T11"/>
    </row>
    <row r="12" spans="1:20" ht="13.5" customHeight="1">
      <c r="A12" s="27">
        <f t="shared" si="0"/>
        <v>8</v>
      </c>
      <c r="B12" s="537" t="str">
        <f t="shared" si="1"/>
        <v/>
      </c>
      <c r="C12" s="234" t="s">
        <v>553</v>
      </c>
      <c r="D12" s="243" t="s">
        <v>219</v>
      </c>
      <c r="E12" s="6">
        <f t="shared" si="2"/>
        <v>200</v>
      </c>
      <c r="F12" s="381"/>
      <c r="G12" s="7" t="str">
        <f>IFERROR(VLOOKUP(F12,得点テーブル!$B$6:$C$133,2,0),"")</f>
        <v/>
      </c>
      <c r="H12" s="172"/>
      <c r="I12" s="192"/>
      <c r="J12" s="425"/>
      <c r="K12" s="7" t="str">
        <f>IFERROR(VLOOKUP(J12,得点テーブル!$B$6:$D$133,3,0),"")</f>
        <v/>
      </c>
      <c r="L12" s="366"/>
      <c r="M12" s="193"/>
      <c r="N12" s="367">
        <v>1</v>
      </c>
      <c r="O12" s="192">
        <v>200</v>
      </c>
      <c r="P12" s="194"/>
      <c r="Q12" s="193"/>
      <c r="R12" s="416"/>
      <c r="S12" s="193"/>
      <c r="T12"/>
    </row>
    <row r="13" spans="1:20" ht="13.5" customHeight="1">
      <c r="A13" s="27">
        <f t="shared" si="0"/>
        <v>9</v>
      </c>
      <c r="B13" s="537" t="str">
        <f t="shared" si="1"/>
        <v/>
      </c>
      <c r="C13" s="234" t="s">
        <v>554</v>
      </c>
      <c r="D13" s="243" t="s">
        <v>236</v>
      </c>
      <c r="E13" s="6">
        <f t="shared" si="2"/>
        <v>190</v>
      </c>
      <c r="F13" s="381"/>
      <c r="G13" s="7" t="str">
        <f>IFERROR(VLOOKUP(F13,得点テーブル!$B$6:$C$133,2,0),"")</f>
        <v/>
      </c>
      <c r="H13" s="172"/>
      <c r="I13" s="192"/>
      <c r="J13" s="425"/>
      <c r="K13" s="7" t="str">
        <f>IFERROR(VLOOKUP(J13,得点テーブル!$B$6:$D$133,3,0),"")</f>
        <v/>
      </c>
      <c r="L13" s="366">
        <v>5</v>
      </c>
      <c r="M13" s="193">
        <v>40</v>
      </c>
      <c r="N13" s="367"/>
      <c r="O13" s="192"/>
      <c r="P13" s="194">
        <v>1</v>
      </c>
      <c r="Q13" s="193">
        <v>150</v>
      </c>
      <c r="R13" s="416"/>
      <c r="S13" s="193"/>
    </row>
    <row r="14" spans="1:20" ht="13.5" customHeight="1">
      <c r="A14" s="27">
        <f t="shared" si="0"/>
        <v>10</v>
      </c>
      <c r="B14" s="537" t="str">
        <f t="shared" si="1"/>
        <v/>
      </c>
      <c r="C14" s="234" t="s">
        <v>555</v>
      </c>
      <c r="D14" s="243" t="s">
        <v>198</v>
      </c>
      <c r="E14" s="6">
        <f t="shared" si="2"/>
        <v>180</v>
      </c>
      <c r="F14" s="381"/>
      <c r="G14" s="7" t="str">
        <f>IFERROR(VLOOKUP(F14,得点テーブル!$B$6:$C$133,2,0),"")</f>
        <v/>
      </c>
      <c r="H14" s="172"/>
      <c r="I14" s="192"/>
      <c r="J14" s="425"/>
      <c r="K14" s="7" t="str">
        <f>IFERROR(VLOOKUP(J14,得点テーブル!$B$6:$D$133,3,0),"")</f>
        <v/>
      </c>
      <c r="L14" s="366"/>
      <c r="M14" s="193"/>
      <c r="N14" s="367">
        <v>2</v>
      </c>
      <c r="O14" s="192">
        <v>150</v>
      </c>
      <c r="P14" s="194"/>
      <c r="Q14" s="193"/>
      <c r="R14" s="416">
        <v>16</v>
      </c>
      <c r="S14" s="193">
        <v>30</v>
      </c>
    </row>
    <row r="15" spans="1:20" ht="13.5" customHeight="1">
      <c r="A15" s="27">
        <f t="shared" si="0"/>
        <v>11</v>
      </c>
      <c r="B15" s="537" t="str">
        <f t="shared" si="1"/>
        <v/>
      </c>
      <c r="C15" s="234" t="s">
        <v>556</v>
      </c>
      <c r="D15" s="243" t="s">
        <v>192</v>
      </c>
      <c r="E15" s="6">
        <f t="shared" si="2"/>
        <v>170</v>
      </c>
      <c r="F15" s="381"/>
      <c r="G15" s="7" t="str">
        <f>IFERROR(VLOOKUP(F15,得点テーブル!$B$6:$C$133,2,0),"")</f>
        <v/>
      </c>
      <c r="H15" s="172"/>
      <c r="I15" s="192"/>
      <c r="J15" s="425"/>
      <c r="K15" s="7" t="str">
        <f>IFERROR(VLOOKUP(J15,得点テーブル!$B$6:$D$133,3,0),"")</f>
        <v/>
      </c>
      <c r="L15" s="366"/>
      <c r="M15" s="193"/>
      <c r="N15" s="367">
        <v>4</v>
      </c>
      <c r="O15" s="192">
        <v>100</v>
      </c>
      <c r="P15" s="194">
        <v>8</v>
      </c>
      <c r="Q15" s="193">
        <v>40</v>
      </c>
      <c r="R15" s="416">
        <v>16</v>
      </c>
      <c r="S15" s="193">
        <v>30</v>
      </c>
    </row>
    <row r="16" spans="1:20" ht="13.5" customHeight="1">
      <c r="A16" s="27">
        <f t="shared" si="0"/>
        <v>11</v>
      </c>
      <c r="B16" s="537" t="str">
        <f t="shared" si="1"/>
        <v>T</v>
      </c>
      <c r="C16" s="234" t="s">
        <v>557</v>
      </c>
      <c r="D16" s="243" t="s">
        <v>262</v>
      </c>
      <c r="E16" s="6">
        <f t="shared" si="2"/>
        <v>170</v>
      </c>
      <c r="F16" s="381"/>
      <c r="G16" s="7" t="str">
        <f>IFERROR(VLOOKUP(F16,得点テーブル!$B$6:$C$133,2,0),"")</f>
        <v/>
      </c>
      <c r="H16" s="172"/>
      <c r="I16" s="192"/>
      <c r="J16" s="425"/>
      <c r="K16" s="7" t="str">
        <f>IFERROR(VLOOKUP(J16,得点テーブル!$B$6:$D$133,3,0),"")</f>
        <v/>
      </c>
      <c r="L16" s="366">
        <v>2</v>
      </c>
      <c r="M16" s="193">
        <v>100</v>
      </c>
      <c r="N16" s="367"/>
      <c r="O16" s="192"/>
      <c r="P16" s="194">
        <v>8</v>
      </c>
      <c r="Q16" s="193">
        <v>40</v>
      </c>
      <c r="R16" s="416">
        <v>16</v>
      </c>
      <c r="S16" s="193">
        <v>30</v>
      </c>
      <c r="T16"/>
    </row>
    <row r="17" spans="1:20" ht="13.5" customHeight="1">
      <c r="A17" s="27">
        <f t="shared" si="0"/>
        <v>11</v>
      </c>
      <c r="B17" s="537" t="str">
        <f t="shared" si="1"/>
        <v>T</v>
      </c>
      <c r="C17" s="234" t="s">
        <v>558</v>
      </c>
      <c r="D17" s="243" t="s">
        <v>262</v>
      </c>
      <c r="E17" s="6">
        <f t="shared" si="2"/>
        <v>170</v>
      </c>
      <c r="F17" s="381"/>
      <c r="G17" s="7" t="str">
        <f>IFERROR(VLOOKUP(F17,得点テーブル!$B$6:$C$133,2,0),"")</f>
        <v/>
      </c>
      <c r="H17" s="172"/>
      <c r="I17" s="192"/>
      <c r="J17" s="425"/>
      <c r="K17" s="7" t="str">
        <f>IFERROR(VLOOKUP(J17,得点テーブル!$B$6:$D$133,3,0),"")</f>
        <v/>
      </c>
      <c r="L17" s="366">
        <v>2</v>
      </c>
      <c r="M17" s="193">
        <v>100</v>
      </c>
      <c r="N17" s="367"/>
      <c r="O17" s="192"/>
      <c r="P17" s="194">
        <v>8</v>
      </c>
      <c r="Q17" s="193">
        <v>40</v>
      </c>
      <c r="R17" s="416">
        <v>16</v>
      </c>
      <c r="S17" s="193">
        <v>30</v>
      </c>
      <c r="T17"/>
    </row>
    <row r="18" spans="1:20" ht="13.5" customHeight="1">
      <c r="A18" s="27">
        <f t="shared" si="0"/>
        <v>14</v>
      </c>
      <c r="B18" s="537" t="str">
        <f t="shared" si="1"/>
        <v/>
      </c>
      <c r="C18" s="234" t="s">
        <v>909</v>
      </c>
      <c r="D18" s="243" t="s">
        <v>844</v>
      </c>
      <c r="E18" s="6">
        <f t="shared" si="2"/>
        <v>150</v>
      </c>
      <c r="F18" s="381"/>
      <c r="G18" s="7" t="str">
        <f>IFERROR(VLOOKUP(F18,得点テーブル!$B$6:$C$133,2,0),"")</f>
        <v/>
      </c>
      <c r="H18" s="172"/>
      <c r="I18" s="192"/>
      <c r="J18" s="425">
        <v>1</v>
      </c>
      <c r="K18" s="7">
        <f>IFERROR(VLOOKUP(J18,得点テーブル!$B$6:$D$133,3,0),"")</f>
        <v>150</v>
      </c>
      <c r="L18" s="366"/>
      <c r="M18" s="193"/>
      <c r="N18" s="367"/>
      <c r="O18" s="192"/>
      <c r="P18" s="194"/>
      <c r="Q18" s="193"/>
      <c r="R18" s="416"/>
      <c r="S18" s="193"/>
      <c r="T18"/>
    </row>
    <row r="19" spans="1:20" ht="13.5" customHeight="1">
      <c r="A19" s="27">
        <f t="shared" si="0"/>
        <v>15</v>
      </c>
      <c r="B19" s="537" t="str">
        <f t="shared" si="1"/>
        <v/>
      </c>
      <c r="C19" s="264" t="s">
        <v>562</v>
      </c>
      <c r="D19" s="243" t="s">
        <v>18</v>
      </c>
      <c r="E19" s="6">
        <f t="shared" si="2"/>
        <v>130</v>
      </c>
      <c r="F19" s="381"/>
      <c r="G19" s="7" t="str">
        <f>IFERROR(VLOOKUP(F19,得点テーブル!$B$6:$C$133,2,0),"")</f>
        <v/>
      </c>
      <c r="H19" s="172"/>
      <c r="I19" s="192"/>
      <c r="J19" s="425"/>
      <c r="K19" s="7" t="str">
        <f>IFERROR(VLOOKUP(J19,得点テーブル!$B$6:$D$133,3,0),"")</f>
        <v/>
      </c>
      <c r="L19" s="366"/>
      <c r="M19" s="193"/>
      <c r="N19" s="367"/>
      <c r="O19" s="192"/>
      <c r="P19" s="194"/>
      <c r="Q19" s="193"/>
      <c r="R19" s="416">
        <v>2</v>
      </c>
      <c r="S19" s="193">
        <v>130</v>
      </c>
      <c r="T19"/>
    </row>
    <row r="20" spans="1:20" ht="13.5" customHeight="1">
      <c r="A20" s="27">
        <f t="shared" si="0"/>
        <v>15</v>
      </c>
      <c r="B20" s="537" t="str">
        <f t="shared" si="1"/>
        <v>T</v>
      </c>
      <c r="C20" s="264" t="s">
        <v>563</v>
      </c>
      <c r="D20" s="323" t="s">
        <v>233</v>
      </c>
      <c r="E20" s="6">
        <f t="shared" si="2"/>
        <v>130</v>
      </c>
      <c r="F20" s="381"/>
      <c r="G20" s="7" t="str">
        <f>IFERROR(VLOOKUP(F20,得点テーブル!$B$6:$C$133,2,0),"")</f>
        <v/>
      </c>
      <c r="H20" s="172"/>
      <c r="I20" s="192"/>
      <c r="J20" s="425"/>
      <c r="K20" s="7" t="str">
        <f>IFERROR(VLOOKUP(J20,得点テーブル!$B$6:$D$133,3,0),"")</f>
        <v/>
      </c>
      <c r="L20" s="366"/>
      <c r="M20" s="193"/>
      <c r="N20" s="367"/>
      <c r="O20" s="192"/>
      <c r="P20" s="194"/>
      <c r="Q20" s="193"/>
      <c r="R20" s="416">
        <v>2</v>
      </c>
      <c r="S20" s="193">
        <v>130</v>
      </c>
      <c r="T20"/>
    </row>
    <row r="21" spans="1:20" ht="13.5" customHeight="1">
      <c r="A21" s="27">
        <f t="shared" si="0"/>
        <v>17</v>
      </c>
      <c r="B21" s="537" t="str">
        <f t="shared" si="1"/>
        <v/>
      </c>
      <c r="C21" s="234" t="s">
        <v>564</v>
      </c>
      <c r="D21" s="243" t="s">
        <v>10</v>
      </c>
      <c r="E21" s="6">
        <f t="shared" si="2"/>
        <v>127</v>
      </c>
      <c r="F21" s="381">
        <v>1</v>
      </c>
      <c r="G21" s="7">
        <f>IFERROR(VLOOKUP(F21,得点テーブル!$B$6:$C$133,2,0),"")</f>
        <v>25</v>
      </c>
      <c r="H21" s="172">
        <v>4</v>
      </c>
      <c r="I21" s="192">
        <v>12</v>
      </c>
      <c r="J21" s="425"/>
      <c r="K21" s="7" t="str">
        <f>IFERROR(VLOOKUP(J21,得点テーブル!$B$6:$D$133,3,0),"")</f>
        <v/>
      </c>
      <c r="L21" s="366"/>
      <c r="M21" s="193"/>
      <c r="N21" s="367"/>
      <c r="O21" s="192"/>
      <c r="P21" s="194"/>
      <c r="Q21" s="193"/>
      <c r="R21" s="416">
        <v>4</v>
      </c>
      <c r="S21" s="193">
        <v>90</v>
      </c>
      <c r="T21"/>
    </row>
    <row r="22" spans="1:20" ht="13.5" customHeight="1">
      <c r="A22" s="27">
        <f t="shared" si="0"/>
        <v>18</v>
      </c>
      <c r="B22" s="537" t="str">
        <f t="shared" si="1"/>
        <v/>
      </c>
      <c r="C22" s="234" t="s">
        <v>580</v>
      </c>
      <c r="D22" s="243" t="s">
        <v>18</v>
      </c>
      <c r="E22" s="6">
        <f t="shared" si="2"/>
        <v>100</v>
      </c>
      <c r="F22" s="427"/>
      <c r="G22" s="7" t="str">
        <f>IFERROR(VLOOKUP(F22,得点テーブル!$B$6:$C$133,2,0),"")</f>
        <v/>
      </c>
      <c r="H22" s="172"/>
      <c r="I22" s="192"/>
      <c r="J22" s="425">
        <v>4</v>
      </c>
      <c r="K22" s="7">
        <f>IFERROR(VLOOKUP(J22,得点テーブル!$B$6:$D$133,3,0),"")</f>
        <v>70</v>
      </c>
      <c r="L22" s="366"/>
      <c r="M22" s="193"/>
      <c r="N22" s="367"/>
      <c r="O22" s="192"/>
      <c r="P22" s="194"/>
      <c r="Q22" s="193"/>
      <c r="R22" s="416">
        <v>16</v>
      </c>
      <c r="S22" s="193">
        <v>30</v>
      </c>
      <c r="T22"/>
    </row>
    <row r="23" spans="1:20" ht="13.5" customHeight="1">
      <c r="A23" s="27">
        <f t="shared" si="0"/>
        <v>18</v>
      </c>
      <c r="B23" s="537" t="str">
        <f t="shared" si="1"/>
        <v>T</v>
      </c>
      <c r="C23" s="234" t="s">
        <v>581</v>
      </c>
      <c r="D23" s="243" t="s">
        <v>18</v>
      </c>
      <c r="E23" s="6">
        <f t="shared" si="2"/>
        <v>100</v>
      </c>
      <c r="F23" s="427"/>
      <c r="G23" s="7" t="str">
        <f>IFERROR(VLOOKUP(F23,得点テーブル!$B$6:$C$133,2,0),"")</f>
        <v/>
      </c>
      <c r="H23" s="172"/>
      <c r="I23" s="192"/>
      <c r="J23" s="425">
        <v>4</v>
      </c>
      <c r="K23" s="7">
        <f>IFERROR(VLOOKUP(J23,得点テーブル!$B$6:$D$133,3,0),"")</f>
        <v>70</v>
      </c>
      <c r="L23" s="366"/>
      <c r="M23" s="193"/>
      <c r="N23" s="367"/>
      <c r="O23" s="192"/>
      <c r="P23" s="194"/>
      <c r="Q23" s="193"/>
      <c r="R23" s="416">
        <v>16</v>
      </c>
      <c r="S23" s="193">
        <v>30</v>
      </c>
      <c r="T23"/>
    </row>
    <row r="24" spans="1:20" ht="13.5" customHeight="1">
      <c r="A24" s="27">
        <f t="shared" si="0"/>
        <v>18</v>
      </c>
      <c r="B24" s="537" t="str">
        <f t="shared" si="1"/>
        <v>T</v>
      </c>
      <c r="C24" s="234" t="s">
        <v>565</v>
      </c>
      <c r="D24" s="243" t="s">
        <v>192</v>
      </c>
      <c r="E24" s="6">
        <f t="shared" si="2"/>
        <v>100</v>
      </c>
      <c r="F24" s="381"/>
      <c r="G24" s="7" t="str">
        <f>IFERROR(VLOOKUP(F24,得点テーブル!$B$6:$C$133,2,0),"")</f>
        <v/>
      </c>
      <c r="H24" s="172"/>
      <c r="I24" s="192"/>
      <c r="J24" s="425"/>
      <c r="K24" s="7" t="str">
        <f>IFERROR(VLOOKUP(J24,得点テーブル!$B$6:$D$133,3,0),"")</f>
        <v/>
      </c>
      <c r="L24" s="366"/>
      <c r="M24" s="193"/>
      <c r="N24" s="367">
        <v>4</v>
      </c>
      <c r="O24" s="192">
        <v>100</v>
      </c>
      <c r="P24" s="194"/>
      <c r="Q24" s="193"/>
      <c r="R24" s="416"/>
      <c r="S24" s="193"/>
    </row>
    <row r="25" spans="1:20" ht="13.5" customHeight="1">
      <c r="A25" s="27">
        <f t="shared" si="0"/>
        <v>21</v>
      </c>
      <c r="B25" s="537" t="str">
        <f t="shared" si="1"/>
        <v/>
      </c>
      <c r="C25" s="234" t="s">
        <v>566</v>
      </c>
      <c r="D25" s="243" t="s">
        <v>179</v>
      </c>
      <c r="E25" s="6">
        <f t="shared" si="2"/>
        <v>90</v>
      </c>
      <c r="F25" s="381"/>
      <c r="G25" s="7" t="str">
        <f>IFERROR(VLOOKUP(F25,得点テーブル!$B$6:$C$133,2,0),"")</f>
        <v/>
      </c>
      <c r="H25" s="172"/>
      <c r="I25" s="192"/>
      <c r="J25" s="425"/>
      <c r="K25" s="7" t="str">
        <f>IFERROR(VLOOKUP(J25,得点テーブル!$B$6:$D$133,3,0),"")</f>
        <v/>
      </c>
      <c r="L25" s="366"/>
      <c r="M25" s="193"/>
      <c r="N25" s="367"/>
      <c r="O25" s="192"/>
      <c r="P25" s="194"/>
      <c r="Q25" s="193"/>
      <c r="R25" s="416">
        <v>4</v>
      </c>
      <c r="S25" s="193">
        <v>90</v>
      </c>
      <c r="T25"/>
    </row>
    <row r="26" spans="1:20" ht="13.5" customHeight="1">
      <c r="A26" s="27">
        <f t="shared" si="0"/>
        <v>22</v>
      </c>
      <c r="B26" s="537" t="str">
        <f t="shared" si="1"/>
        <v/>
      </c>
      <c r="C26" s="234" t="s">
        <v>567</v>
      </c>
      <c r="D26" s="243" t="s">
        <v>182</v>
      </c>
      <c r="E26" s="6">
        <f t="shared" si="2"/>
        <v>79</v>
      </c>
      <c r="F26" s="381">
        <v>32</v>
      </c>
      <c r="G26" s="7">
        <f>IFERROR(VLOOKUP(F26,得点テーブル!$B$6:$C$133,2,0),"")</f>
        <v>4</v>
      </c>
      <c r="H26" s="172"/>
      <c r="I26" s="192"/>
      <c r="J26" s="425"/>
      <c r="K26" s="7" t="str">
        <f>IFERROR(VLOOKUP(J26,得点テーブル!$B$6:$D$133,3,0),"")</f>
        <v/>
      </c>
      <c r="L26" s="366"/>
      <c r="M26" s="193"/>
      <c r="N26" s="367">
        <v>5</v>
      </c>
      <c r="O26" s="192">
        <v>75</v>
      </c>
      <c r="P26" s="194"/>
      <c r="Q26" s="193"/>
      <c r="R26" s="416"/>
      <c r="S26" s="193"/>
    </row>
    <row r="27" spans="1:20" ht="13.5" customHeight="1">
      <c r="A27" s="27">
        <f t="shared" si="0"/>
        <v>23</v>
      </c>
      <c r="B27" s="537" t="str">
        <f t="shared" si="1"/>
        <v/>
      </c>
      <c r="C27" s="234" t="s">
        <v>568</v>
      </c>
      <c r="D27" s="243" t="s">
        <v>202</v>
      </c>
      <c r="E27" s="6">
        <f t="shared" si="2"/>
        <v>75</v>
      </c>
      <c r="F27" s="381"/>
      <c r="G27" s="7" t="str">
        <f>IFERROR(VLOOKUP(F27,得点テーブル!$B$6:$C$133,2,0),"")</f>
        <v/>
      </c>
      <c r="H27" s="172"/>
      <c r="I27" s="192"/>
      <c r="J27" s="425"/>
      <c r="K27" s="7" t="str">
        <f>IFERROR(VLOOKUP(J27,得点テーブル!$B$6:$D$133,3,0),"")</f>
        <v/>
      </c>
      <c r="L27" s="366"/>
      <c r="M27" s="193"/>
      <c r="N27" s="367">
        <v>5</v>
      </c>
      <c r="O27" s="192">
        <v>75</v>
      </c>
      <c r="P27" s="194"/>
      <c r="Q27" s="193"/>
      <c r="R27" s="416"/>
      <c r="S27" s="193"/>
      <c r="T27"/>
    </row>
    <row r="28" spans="1:20" ht="13.5" customHeight="1">
      <c r="A28" s="27">
        <f t="shared" si="0"/>
        <v>23</v>
      </c>
      <c r="B28" s="537" t="str">
        <f t="shared" si="1"/>
        <v>T</v>
      </c>
      <c r="C28" s="234" t="s">
        <v>569</v>
      </c>
      <c r="D28" s="243" t="s">
        <v>220</v>
      </c>
      <c r="E28" s="6">
        <f t="shared" si="2"/>
        <v>75</v>
      </c>
      <c r="F28" s="381"/>
      <c r="G28" s="7" t="str">
        <f>IFERROR(VLOOKUP(F28,得点テーブル!$B$6:$C$133,2,0),"")</f>
        <v/>
      </c>
      <c r="H28" s="172">
        <v>1</v>
      </c>
      <c r="I28" s="192">
        <v>25</v>
      </c>
      <c r="J28" s="425"/>
      <c r="K28" s="7" t="str">
        <f>IFERROR(VLOOKUP(J28,得点テーブル!$B$6:$D$133,3,0),"")</f>
        <v/>
      </c>
      <c r="L28" s="366"/>
      <c r="M28" s="193"/>
      <c r="N28" s="367"/>
      <c r="O28" s="192"/>
      <c r="P28" s="194"/>
      <c r="Q28" s="193"/>
      <c r="R28" s="416">
        <v>8</v>
      </c>
      <c r="S28" s="193">
        <v>50</v>
      </c>
      <c r="T28"/>
    </row>
    <row r="29" spans="1:20" ht="13.5" customHeight="1">
      <c r="A29" s="27">
        <f t="shared" si="0"/>
        <v>23</v>
      </c>
      <c r="B29" s="537" t="str">
        <f t="shared" si="1"/>
        <v>T</v>
      </c>
      <c r="C29" s="269" t="s">
        <v>570</v>
      </c>
      <c r="D29" s="243" t="s">
        <v>774</v>
      </c>
      <c r="E29" s="6">
        <f t="shared" si="2"/>
        <v>75</v>
      </c>
      <c r="F29" s="381"/>
      <c r="G29" s="7" t="str">
        <f>IFERROR(VLOOKUP(F29,得点テーブル!$B$6:$C$133,2,0),"")</f>
        <v/>
      </c>
      <c r="H29" s="172">
        <v>1</v>
      </c>
      <c r="I29" s="192">
        <v>25</v>
      </c>
      <c r="J29" s="425"/>
      <c r="K29" s="7" t="str">
        <f>IFERROR(VLOOKUP(J29,得点テーブル!$B$6:$D$133,3,0),"")</f>
        <v/>
      </c>
      <c r="L29" s="368"/>
      <c r="M29" s="193"/>
      <c r="N29" s="172"/>
      <c r="O29" s="192"/>
      <c r="P29" s="194"/>
      <c r="Q29" s="193"/>
      <c r="R29" s="416">
        <v>8</v>
      </c>
      <c r="S29" s="193">
        <v>50</v>
      </c>
      <c r="T29"/>
    </row>
    <row r="30" spans="1:20" ht="13.5" customHeight="1">
      <c r="A30" s="27">
        <f t="shared" si="0"/>
        <v>26</v>
      </c>
      <c r="B30" s="537" t="str">
        <f t="shared" si="1"/>
        <v/>
      </c>
      <c r="C30" s="234" t="s">
        <v>574</v>
      </c>
      <c r="D30" s="243" t="s">
        <v>262</v>
      </c>
      <c r="E30" s="6">
        <f t="shared" si="2"/>
        <v>74</v>
      </c>
      <c r="F30" s="381">
        <v>32</v>
      </c>
      <c r="G30" s="7">
        <f>IFERROR(VLOOKUP(F30,得点テーブル!$B$6:$C$133,2,0),"")</f>
        <v>4</v>
      </c>
      <c r="H30" s="172"/>
      <c r="I30" s="192"/>
      <c r="J30" s="425"/>
      <c r="K30" s="7" t="str">
        <f>IFERROR(VLOOKUP(J30,得点テーブル!$B$6:$D$133,3,0),"")</f>
        <v/>
      </c>
      <c r="L30" s="366"/>
      <c r="M30" s="193"/>
      <c r="N30" s="367"/>
      <c r="O30" s="192"/>
      <c r="P30" s="194">
        <v>8</v>
      </c>
      <c r="Q30" s="193">
        <v>40</v>
      </c>
      <c r="R30" s="416">
        <v>16</v>
      </c>
      <c r="S30" s="193">
        <v>30</v>
      </c>
      <c r="T30"/>
    </row>
    <row r="31" spans="1:20" ht="13.5" customHeight="1">
      <c r="A31" s="27">
        <f t="shared" si="0"/>
        <v>26</v>
      </c>
      <c r="B31" s="537" t="str">
        <f t="shared" si="1"/>
        <v>T</v>
      </c>
      <c r="C31" s="234" t="s">
        <v>575</v>
      </c>
      <c r="D31" s="243" t="s">
        <v>262</v>
      </c>
      <c r="E31" s="6">
        <f t="shared" si="2"/>
        <v>74</v>
      </c>
      <c r="F31" s="381">
        <v>32</v>
      </c>
      <c r="G31" s="7">
        <f>IFERROR(VLOOKUP(F31,得点テーブル!$B$6:$C$133,2,0),"")</f>
        <v>4</v>
      </c>
      <c r="H31" s="172"/>
      <c r="I31" s="192"/>
      <c r="J31" s="425"/>
      <c r="K31" s="7" t="str">
        <f>IFERROR(VLOOKUP(J31,得点テーブル!$B$6:$D$133,3,0),"")</f>
        <v/>
      </c>
      <c r="L31" s="366"/>
      <c r="M31" s="193"/>
      <c r="N31" s="367"/>
      <c r="O31" s="192"/>
      <c r="P31" s="194">
        <v>8</v>
      </c>
      <c r="Q31" s="193">
        <v>40</v>
      </c>
      <c r="R31" s="416">
        <v>16</v>
      </c>
      <c r="S31" s="193">
        <v>30</v>
      </c>
    </row>
    <row r="32" spans="1:20" ht="13.5" customHeight="1">
      <c r="A32" s="27">
        <f t="shared" si="0"/>
        <v>28</v>
      </c>
      <c r="B32" s="537" t="str">
        <f t="shared" si="1"/>
        <v/>
      </c>
      <c r="C32" s="234" t="s">
        <v>560</v>
      </c>
      <c r="D32" s="243" t="s">
        <v>18</v>
      </c>
      <c r="E32" s="6">
        <f t="shared" si="2"/>
        <v>70</v>
      </c>
      <c r="F32" s="381"/>
      <c r="G32" s="7" t="str">
        <f>IFERROR(VLOOKUP(F32,得点テーブル!$B$6:$C$133,2,0),"")</f>
        <v/>
      </c>
      <c r="H32" s="172"/>
      <c r="I32" s="192"/>
      <c r="J32" s="425"/>
      <c r="K32" s="7" t="str">
        <f>IFERROR(VLOOKUP(J32,得点テーブル!$B$6:$D$133,3,0),"")</f>
        <v/>
      </c>
      <c r="L32" s="366">
        <v>3</v>
      </c>
      <c r="M32" s="193">
        <v>70</v>
      </c>
      <c r="N32" s="367"/>
      <c r="O32" s="192"/>
      <c r="P32" s="194"/>
      <c r="Q32" s="193"/>
      <c r="R32" s="416"/>
      <c r="S32" s="193"/>
    </row>
    <row r="33" spans="1:20" ht="13.5" customHeight="1">
      <c r="A33" s="27">
        <f t="shared" si="0"/>
        <v>28</v>
      </c>
      <c r="B33" s="537" t="str">
        <f t="shared" si="1"/>
        <v>T</v>
      </c>
      <c r="C33" s="201" t="s">
        <v>571</v>
      </c>
      <c r="D33" s="243" t="s">
        <v>2</v>
      </c>
      <c r="E33" s="6">
        <f t="shared" si="2"/>
        <v>70</v>
      </c>
      <c r="F33" s="381"/>
      <c r="G33" s="7" t="str">
        <f>IFERROR(VLOOKUP(F33,得点テーブル!$B$6:$C$133,2,0),"")</f>
        <v/>
      </c>
      <c r="H33" s="172"/>
      <c r="I33" s="192"/>
      <c r="J33" s="425"/>
      <c r="K33" s="7" t="str">
        <f>IFERROR(VLOOKUP(J33,得点テーブル!$B$6:$D$133,3,0),"")</f>
        <v/>
      </c>
      <c r="L33" s="368"/>
      <c r="M33" s="193"/>
      <c r="N33" s="172"/>
      <c r="O33" s="192"/>
      <c r="P33" s="194">
        <v>4</v>
      </c>
      <c r="Q33" s="193">
        <v>70</v>
      </c>
      <c r="R33" s="416"/>
      <c r="S33" s="193"/>
      <c r="T33"/>
    </row>
    <row r="34" spans="1:20" ht="13.5" customHeight="1">
      <c r="A34" s="27">
        <f t="shared" si="0"/>
        <v>28</v>
      </c>
      <c r="B34" s="537" t="str">
        <f t="shared" si="1"/>
        <v>T</v>
      </c>
      <c r="C34" s="234" t="s">
        <v>572</v>
      </c>
      <c r="D34" s="243" t="s">
        <v>184</v>
      </c>
      <c r="E34" s="6">
        <f t="shared" si="2"/>
        <v>70</v>
      </c>
      <c r="F34" s="381"/>
      <c r="G34" s="7" t="str">
        <f>IFERROR(VLOOKUP(F34,得点テーブル!$B$6:$C$133,2,0),"")</f>
        <v/>
      </c>
      <c r="H34" s="172"/>
      <c r="I34" s="192"/>
      <c r="J34" s="425"/>
      <c r="K34" s="7" t="str">
        <f>IFERROR(VLOOKUP(J34,得点テーブル!$B$6:$D$133,3,0),"")</f>
        <v/>
      </c>
      <c r="L34" s="366">
        <v>4</v>
      </c>
      <c r="M34" s="193">
        <v>70</v>
      </c>
      <c r="N34" s="367"/>
      <c r="O34" s="192"/>
      <c r="P34" s="194"/>
      <c r="Q34" s="193"/>
      <c r="R34" s="416"/>
      <c r="S34" s="193"/>
      <c r="T34"/>
    </row>
    <row r="35" spans="1:20" ht="13.5" customHeight="1">
      <c r="A35" s="27">
        <f t="shared" si="0"/>
        <v>28</v>
      </c>
      <c r="B35" s="537" t="str">
        <f t="shared" si="1"/>
        <v>T</v>
      </c>
      <c r="C35" s="269" t="s">
        <v>573</v>
      </c>
      <c r="D35" s="223" t="s">
        <v>277</v>
      </c>
      <c r="E35" s="6">
        <f t="shared" si="2"/>
        <v>70</v>
      </c>
      <c r="F35" s="422"/>
      <c r="G35" s="7" t="str">
        <f>IFERROR(VLOOKUP(F35,得点テーブル!$B$6:$C$133,2,0),"")</f>
        <v/>
      </c>
      <c r="H35" s="172"/>
      <c r="I35" s="192"/>
      <c r="J35" s="425"/>
      <c r="K35" s="7" t="str">
        <f>IFERROR(VLOOKUP(J35,得点テーブル!$B$6:$D$133,3,0),"")</f>
        <v/>
      </c>
      <c r="L35" s="368"/>
      <c r="M35" s="193"/>
      <c r="N35" s="172"/>
      <c r="O35" s="192"/>
      <c r="P35" s="194">
        <v>8</v>
      </c>
      <c r="Q35" s="193">
        <v>40</v>
      </c>
      <c r="R35" s="416">
        <v>16</v>
      </c>
      <c r="S35" s="193">
        <v>30</v>
      </c>
      <c r="T35"/>
    </row>
    <row r="36" spans="1:20" ht="13.5" customHeight="1">
      <c r="A36" s="27">
        <f t="shared" si="0"/>
        <v>32</v>
      </c>
      <c r="B36" s="537" t="str">
        <f t="shared" si="1"/>
        <v/>
      </c>
      <c r="C36" s="234" t="s">
        <v>576</v>
      </c>
      <c r="D36" s="243" t="s">
        <v>196</v>
      </c>
      <c r="E36" s="6">
        <f t="shared" si="2"/>
        <v>46</v>
      </c>
      <c r="F36" s="422"/>
      <c r="G36" s="7" t="str">
        <f>IFERROR(VLOOKUP(F36,得点テーブル!$B$6:$C$133,2,0),"")</f>
        <v/>
      </c>
      <c r="H36" s="172">
        <v>16</v>
      </c>
      <c r="I36" s="192">
        <v>6</v>
      </c>
      <c r="J36" s="425"/>
      <c r="K36" s="7" t="str">
        <f>IFERROR(VLOOKUP(J36,得点テーブル!$B$6:$D$133,3,0),"")</f>
        <v/>
      </c>
      <c r="L36" s="366"/>
      <c r="M36" s="193"/>
      <c r="N36" s="172"/>
      <c r="O36" s="192"/>
      <c r="P36" s="194">
        <v>8</v>
      </c>
      <c r="Q36" s="193">
        <v>40</v>
      </c>
      <c r="R36" s="416"/>
      <c r="S36" s="193"/>
      <c r="T36"/>
    </row>
    <row r="37" spans="1:20" ht="13.5" customHeight="1">
      <c r="A37" s="27">
        <f t="shared" ref="A37:A68" si="3">RANK(E37,$E$5:$E$249,0)</f>
        <v>33</v>
      </c>
      <c r="B37" s="537" t="str">
        <f t="shared" si="1"/>
        <v/>
      </c>
      <c r="C37" s="234" t="s">
        <v>907</v>
      </c>
      <c r="D37" s="243" t="s">
        <v>908</v>
      </c>
      <c r="E37" s="6">
        <f t="shared" ref="E37:E68" si="4">SUM(G37,I37,K37,M37,O37,Q37,S37)</f>
        <v>40</v>
      </c>
      <c r="F37" s="381"/>
      <c r="G37" s="7" t="str">
        <f>IFERROR(VLOOKUP(F37,得点テーブル!$B$6:$C$133,2,0),"")</f>
        <v/>
      </c>
      <c r="H37" s="172"/>
      <c r="I37" s="192"/>
      <c r="J37" s="425">
        <v>8</v>
      </c>
      <c r="K37" s="7">
        <f>IFERROR(VLOOKUP(J37,得点テーブル!$B$6:$D$133,3,0),"")</f>
        <v>40</v>
      </c>
      <c r="L37" s="366"/>
      <c r="M37" s="193"/>
      <c r="N37" s="367"/>
      <c r="O37" s="192"/>
      <c r="P37" s="194"/>
      <c r="Q37" s="193"/>
      <c r="R37" s="416"/>
      <c r="S37" s="193"/>
      <c r="T37"/>
    </row>
    <row r="38" spans="1:20" ht="13.5" customHeight="1">
      <c r="A38" s="27">
        <f t="shared" si="3"/>
        <v>33</v>
      </c>
      <c r="B38" s="537" t="str">
        <f t="shared" si="1"/>
        <v>T</v>
      </c>
      <c r="C38" s="234" t="s">
        <v>912</v>
      </c>
      <c r="D38" s="243" t="s">
        <v>236</v>
      </c>
      <c r="E38" s="6">
        <f t="shared" si="4"/>
        <v>40</v>
      </c>
      <c r="F38" s="381"/>
      <c r="G38" s="7" t="str">
        <f>IFERROR(VLOOKUP(F38,得点テーブル!$B$6:$C$133,2,0),"")</f>
        <v/>
      </c>
      <c r="H38" s="172"/>
      <c r="I38" s="192"/>
      <c r="J38" s="425">
        <v>8</v>
      </c>
      <c r="K38" s="7">
        <f>IFERROR(VLOOKUP(J38,得点テーブル!$B$6:$D$133,3,0),"")</f>
        <v>40</v>
      </c>
      <c r="L38" s="366"/>
      <c r="M38" s="193"/>
      <c r="N38" s="367"/>
      <c r="O38" s="192"/>
      <c r="P38" s="194"/>
      <c r="Q38" s="193"/>
      <c r="R38" s="416"/>
      <c r="S38" s="193"/>
      <c r="T38"/>
    </row>
    <row r="39" spans="1:20" ht="13.5" customHeight="1">
      <c r="A39" s="27">
        <f t="shared" si="3"/>
        <v>33</v>
      </c>
      <c r="B39" s="537" t="str">
        <f t="shared" si="1"/>
        <v>T</v>
      </c>
      <c r="C39" s="256" t="s">
        <v>577</v>
      </c>
      <c r="D39" s="243" t="s">
        <v>196</v>
      </c>
      <c r="E39" s="6">
        <f t="shared" si="4"/>
        <v>40</v>
      </c>
      <c r="F39" s="381"/>
      <c r="G39" s="7" t="str">
        <f>IFERROR(VLOOKUP(F39,得点テーブル!$B$6:$C$133,2,0),"")</f>
        <v/>
      </c>
      <c r="H39" s="172"/>
      <c r="I39" s="192"/>
      <c r="J39" s="425"/>
      <c r="K39" s="7" t="str">
        <f>IFERROR(VLOOKUP(J39,得点テーブル!$B$6:$D$133,3,0),"")</f>
        <v/>
      </c>
      <c r="L39" s="366"/>
      <c r="M39" s="193"/>
      <c r="N39" s="367"/>
      <c r="O39" s="192"/>
      <c r="P39" s="194">
        <v>8</v>
      </c>
      <c r="Q39" s="193">
        <v>40</v>
      </c>
      <c r="R39" s="428"/>
      <c r="S39" s="193"/>
    </row>
    <row r="40" spans="1:20" ht="13.5" customHeight="1">
      <c r="A40" s="27">
        <f t="shared" si="3"/>
        <v>36</v>
      </c>
      <c r="B40" s="537" t="str">
        <f t="shared" si="1"/>
        <v/>
      </c>
      <c r="C40" s="234" t="s">
        <v>904</v>
      </c>
      <c r="D40" s="243" t="s">
        <v>10</v>
      </c>
      <c r="E40" s="6">
        <f t="shared" si="4"/>
        <v>25</v>
      </c>
      <c r="F40" s="381">
        <v>1</v>
      </c>
      <c r="G40" s="7">
        <f>IFERROR(VLOOKUP(F40,得点テーブル!$B$6:$C$133,2,0),"")</f>
        <v>25</v>
      </c>
      <c r="H40" s="172"/>
      <c r="I40" s="192"/>
      <c r="J40" s="425"/>
      <c r="K40" s="7" t="str">
        <f>IFERROR(VLOOKUP(J40,得点テーブル!$B$6:$D$133,3,0),"")</f>
        <v/>
      </c>
      <c r="L40" s="366"/>
      <c r="M40" s="193"/>
      <c r="N40" s="367"/>
      <c r="O40" s="192"/>
      <c r="P40" s="194"/>
      <c r="Q40" s="193"/>
      <c r="R40" s="416"/>
      <c r="S40" s="193"/>
      <c r="T40"/>
    </row>
    <row r="41" spans="1:20" ht="13.5" customHeight="1">
      <c r="A41" s="27">
        <f t="shared" si="3"/>
        <v>37</v>
      </c>
      <c r="B41" s="537" t="str">
        <f t="shared" si="1"/>
        <v/>
      </c>
      <c r="C41" s="234" t="s">
        <v>589</v>
      </c>
      <c r="D41" s="243" t="s">
        <v>2</v>
      </c>
      <c r="E41" s="6">
        <f t="shared" si="4"/>
        <v>20</v>
      </c>
      <c r="F41" s="381">
        <v>4</v>
      </c>
      <c r="G41" s="7">
        <f>IFERROR(VLOOKUP(F41,得点テーブル!$B$6:$C$133,2,0),"")</f>
        <v>12</v>
      </c>
      <c r="H41" s="172">
        <v>8</v>
      </c>
      <c r="I41" s="192">
        <v>8</v>
      </c>
      <c r="J41" s="425"/>
      <c r="K41" s="7" t="str">
        <f>IFERROR(VLOOKUP(J41,得点テーブル!$B$6:$D$133,3,0),"")</f>
        <v/>
      </c>
      <c r="L41" s="366"/>
      <c r="M41" s="193"/>
      <c r="N41" s="172"/>
      <c r="O41" s="192"/>
      <c r="P41" s="194"/>
      <c r="Q41" s="193"/>
      <c r="R41" s="416"/>
      <c r="S41" s="193"/>
      <c r="T41"/>
    </row>
    <row r="42" spans="1:20" ht="13.5" customHeight="1">
      <c r="A42" s="27">
        <f t="shared" si="3"/>
        <v>37</v>
      </c>
      <c r="B42" s="537" t="str">
        <f t="shared" si="1"/>
        <v>T</v>
      </c>
      <c r="C42" s="234" t="s">
        <v>590</v>
      </c>
      <c r="D42" s="243" t="s">
        <v>2</v>
      </c>
      <c r="E42" s="6">
        <f t="shared" si="4"/>
        <v>20</v>
      </c>
      <c r="F42" s="381">
        <v>4</v>
      </c>
      <c r="G42" s="7">
        <f>IFERROR(VLOOKUP(F42,得点テーブル!$B$6:$C$133,2,0),"")</f>
        <v>12</v>
      </c>
      <c r="H42" s="172">
        <v>8</v>
      </c>
      <c r="I42" s="192">
        <v>8</v>
      </c>
      <c r="J42" s="425"/>
      <c r="K42" s="7" t="str">
        <f>IFERROR(VLOOKUP(J42,得点テーブル!$B$6:$D$133,3,0),"")</f>
        <v/>
      </c>
      <c r="L42" s="366"/>
      <c r="M42" s="193"/>
      <c r="N42" s="172"/>
      <c r="O42" s="192"/>
      <c r="P42" s="194"/>
      <c r="Q42" s="193"/>
      <c r="R42" s="416"/>
      <c r="S42" s="193"/>
      <c r="T42"/>
    </row>
    <row r="43" spans="1:20" ht="13.5" customHeight="1">
      <c r="A43" s="27">
        <f t="shared" si="3"/>
        <v>37</v>
      </c>
      <c r="B43" s="537" t="str">
        <f t="shared" si="1"/>
        <v>T</v>
      </c>
      <c r="C43" s="234" t="s">
        <v>599</v>
      </c>
      <c r="D43" s="243" t="s">
        <v>18</v>
      </c>
      <c r="E43" s="6">
        <f t="shared" si="4"/>
        <v>20</v>
      </c>
      <c r="F43" s="381">
        <v>4</v>
      </c>
      <c r="G43" s="7">
        <f>IFERROR(VLOOKUP(F43,得点テーブル!$B$6:$C$133,2,0),"")</f>
        <v>12</v>
      </c>
      <c r="H43" s="172">
        <v>8</v>
      </c>
      <c r="I43" s="192">
        <v>8</v>
      </c>
      <c r="J43" s="425"/>
      <c r="K43" s="7" t="str">
        <f>IFERROR(VLOOKUP(J43,得点テーブル!$B$6:$D$133,3,0),"")</f>
        <v/>
      </c>
      <c r="L43" s="366"/>
      <c r="M43" s="193"/>
      <c r="N43" s="367"/>
      <c r="O43" s="192"/>
      <c r="P43" s="194"/>
      <c r="Q43" s="193"/>
      <c r="R43" s="416"/>
      <c r="S43" s="193"/>
      <c r="T43"/>
    </row>
    <row r="44" spans="1:20" ht="13.5" customHeight="1">
      <c r="A44" s="27">
        <f t="shared" si="3"/>
        <v>37</v>
      </c>
      <c r="B44" s="537" t="str">
        <f t="shared" si="1"/>
        <v>T</v>
      </c>
      <c r="C44" s="234" t="s">
        <v>601</v>
      </c>
      <c r="D44" s="243" t="s">
        <v>19</v>
      </c>
      <c r="E44" s="6">
        <f t="shared" si="4"/>
        <v>20</v>
      </c>
      <c r="F44" s="381">
        <v>4</v>
      </c>
      <c r="G44" s="7">
        <f>IFERROR(VLOOKUP(F44,得点テーブル!$B$6:$C$133,2,0),"")</f>
        <v>12</v>
      </c>
      <c r="H44" s="172">
        <v>8</v>
      </c>
      <c r="I44" s="192">
        <v>8</v>
      </c>
      <c r="J44" s="425"/>
      <c r="K44" s="7" t="str">
        <f>IFERROR(VLOOKUP(J44,得点テーブル!$B$6:$D$133,3,0),"")</f>
        <v/>
      </c>
      <c r="L44" s="366"/>
      <c r="M44" s="193"/>
      <c r="N44" s="367"/>
      <c r="O44" s="192"/>
      <c r="P44" s="194"/>
      <c r="Q44" s="193"/>
      <c r="R44" s="416"/>
      <c r="S44" s="193"/>
      <c r="T44"/>
    </row>
    <row r="45" spans="1:20" ht="13.5" customHeight="1">
      <c r="A45" s="27">
        <f t="shared" si="3"/>
        <v>41</v>
      </c>
      <c r="B45" s="537" t="str">
        <f t="shared" si="1"/>
        <v/>
      </c>
      <c r="C45" s="234" t="s">
        <v>905</v>
      </c>
      <c r="D45" s="243" t="s">
        <v>776</v>
      </c>
      <c r="E45" s="6">
        <f t="shared" si="4"/>
        <v>18</v>
      </c>
      <c r="F45" s="381">
        <v>2</v>
      </c>
      <c r="G45" s="7">
        <f>IFERROR(VLOOKUP(F45,得点テーブル!$B$6:$C$133,2,0),"")</f>
        <v>18</v>
      </c>
      <c r="H45" s="172"/>
      <c r="I45" s="192"/>
      <c r="J45" s="425"/>
      <c r="K45" s="7" t="str">
        <f>IFERROR(VLOOKUP(J45,得点テーブル!$B$6:$D$133,3,0),"")</f>
        <v/>
      </c>
      <c r="L45" s="366"/>
      <c r="M45" s="193"/>
      <c r="N45" s="367"/>
      <c r="O45" s="192"/>
      <c r="P45" s="194"/>
      <c r="Q45" s="193"/>
      <c r="R45" s="416"/>
      <c r="S45" s="193"/>
      <c r="T45"/>
    </row>
    <row r="46" spans="1:20" ht="13.5" customHeight="1">
      <c r="A46" s="27">
        <f t="shared" si="3"/>
        <v>41</v>
      </c>
      <c r="B46" s="537" t="str">
        <f t="shared" si="1"/>
        <v>T</v>
      </c>
      <c r="C46" s="234" t="s">
        <v>906</v>
      </c>
      <c r="D46" s="243" t="s">
        <v>776</v>
      </c>
      <c r="E46" s="6">
        <f t="shared" si="4"/>
        <v>18</v>
      </c>
      <c r="F46" s="381">
        <v>2</v>
      </c>
      <c r="G46" s="7">
        <f>IFERROR(VLOOKUP(F46,得点テーブル!$B$6:$C$133,2,0),"")</f>
        <v>18</v>
      </c>
      <c r="H46" s="172"/>
      <c r="I46" s="192"/>
      <c r="J46" s="425"/>
      <c r="K46" s="7" t="str">
        <f>IFERROR(VLOOKUP(J46,得点テーブル!$B$6:$D$133,3,0),"")</f>
        <v/>
      </c>
      <c r="L46" s="366"/>
      <c r="M46" s="193"/>
      <c r="N46" s="367"/>
      <c r="O46" s="192"/>
      <c r="P46" s="194"/>
      <c r="Q46" s="193"/>
      <c r="R46" s="416"/>
      <c r="S46" s="193"/>
      <c r="T46"/>
    </row>
    <row r="47" spans="1:20" ht="13.5" customHeight="1">
      <c r="A47" s="27">
        <f t="shared" si="3"/>
        <v>41</v>
      </c>
      <c r="B47" s="537" t="str">
        <f t="shared" si="1"/>
        <v>T</v>
      </c>
      <c r="C47" s="234" t="s">
        <v>584</v>
      </c>
      <c r="D47" s="243" t="s">
        <v>255</v>
      </c>
      <c r="E47" s="6">
        <f t="shared" si="4"/>
        <v>18</v>
      </c>
      <c r="F47" s="381"/>
      <c r="G47" s="7" t="str">
        <f>IFERROR(VLOOKUP(F47,得点テーブル!$B$6:$C$133,2,0),"")</f>
        <v/>
      </c>
      <c r="H47" s="172">
        <v>2</v>
      </c>
      <c r="I47" s="192">
        <v>18</v>
      </c>
      <c r="J47" s="425"/>
      <c r="K47" s="7" t="str">
        <f>IFERROR(VLOOKUP(J47,得点テーブル!$B$6:$D$133,3,0),"")</f>
        <v/>
      </c>
      <c r="L47" s="366"/>
      <c r="M47" s="193"/>
      <c r="N47" s="367"/>
      <c r="O47" s="192"/>
      <c r="P47" s="194"/>
      <c r="Q47" s="193"/>
      <c r="R47" s="416"/>
      <c r="S47" s="193"/>
      <c r="T47"/>
    </row>
    <row r="48" spans="1:20" ht="13.5" customHeight="1">
      <c r="A48" s="27">
        <f t="shared" si="3"/>
        <v>41</v>
      </c>
      <c r="B48" s="537" t="str">
        <f t="shared" si="1"/>
        <v>T</v>
      </c>
      <c r="C48" s="234" t="s">
        <v>585</v>
      </c>
      <c r="D48" s="243" t="s">
        <v>212</v>
      </c>
      <c r="E48" s="6">
        <f t="shared" si="4"/>
        <v>18</v>
      </c>
      <c r="F48" s="381"/>
      <c r="G48" s="7" t="str">
        <f>IFERROR(VLOOKUP(F48,得点テーブル!$B$6:$C$133,2,0),"")</f>
        <v/>
      </c>
      <c r="H48" s="172">
        <v>2</v>
      </c>
      <c r="I48" s="192">
        <v>18</v>
      </c>
      <c r="J48" s="425"/>
      <c r="K48" s="7" t="str">
        <f>IFERROR(VLOOKUP(J48,得点テーブル!$B$6:$D$133,3,0),"")</f>
        <v/>
      </c>
      <c r="L48" s="366"/>
      <c r="M48" s="193"/>
      <c r="N48" s="367"/>
      <c r="O48" s="192"/>
      <c r="P48" s="194"/>
      <c r="Q48" s="193"/>
      <c r="R48" s="416"/>
      <c r="S48" s="193"/>
      <c r="T48"/>
    </row>
    <row r="49" spans="1:20" ht="13.5" customHeight="1">
      <c r="A49" s="27">
        <f t="shared" si="3"/>
        <v>45</v>
      </c>
      <c r="B49" s="537" t="str">
        <f t="shared" si="1"/>
        <v/>
      </c>
      <c r="C49" s="234" t="s">
        <v>587</v>
      </c>
      <c r="D49" s="223" t="s">
        <v>179</v>
      </c>
      <c r="E49" s="6">
        <f t="shared" si="4"/>
        <v>16</v>
      </c>
      <c r="F49" s="381">
        <v>8</v>
      </c>
      <c r="G49" s="7">
        <f>IFERROR(VLOOKUP(F49,得点テーブル!$B$6:$C$133,2,0),"")</f>
        <v>8</v>
      </c>
      <c r="H49" s="172">
        <v>8</v>
      </c>
      <c r="I49" s="192">
        <v>8</v>
      </c>
      <c r="J49" s="425"/>
      <c r="K49" s="7" t="str">
        <f>IFERROR(VLOOKUP(J49,得点テーブル!$B$6:$D$133,3,0),"")</f>
        <v/>
      </c>
      <c r="L49" s="366"/>
      <c r="M49" s="193"/>
      <c r="N49" s="367"/>
      <c r="O49" s="192"/>
      <c r="P49" s="194"/>
      <c r="Q49" s="193"/>
      <c r="R49" s="416"/>
      <c r="S49" s="193"/>
    </row>
    <row r="50" spans="1:20" ht="13.5" customHeight="1">
      <c r="A50" s="27">
        <f t="shared" si="3"/>
        <v>45</v>
      </c>
      <c r="B50" s="537" t="str">
        <f t="shared" si="1"/>
        <v>T</v>
      </c>
      <c r="C50" s="234" t="s">
        <v>597</v>
      </c>
      <c r="D50" s="243" t="s">
        <v>181</v>
      </c>
      <c r="E50" s="6">
        <f t="shared" si="4"/>
        <v>16</v>
      </c>
      <c r="F50" s="381">
        <v>8</v>
      </c>
      <c r="G50" s="7">
        <f>IFERROR(VLOOKUP(F50,得点テーブル!$B$6:$C$133,2,0),"")</f>
        <v>8</v>
      </c>
      <c r="H50" s="172">
        <v>8</v>
      </c>
      <c r="I50" s="192">
        <v>8</v>
      </c>
      <c r="J50" s="425"/>
      <c r="K50" s="7" t="str">
        <f>IFERROR(VLOOKUP(J50,得点テーブル!$B$6:$D$133,3,0),"")</f>
        <v/>
      </c>
      <c r="L50" s="366"/>
      <c r="M50" s="193"/>
      <c r="N50" s="367"/>
      <c r="O50" s="192"/>
      <c r="P50" s="194"/>
      <c r="Q50" s="193"/>
      <c r="R50" s="416"/>
      <c r="S50" s="193"/>
      <c r="T50"/>
    </row>
    <row r="51" spans="1:20" ht="13.5" customHeight="1">
      <c r="A51" s="27">
        <f t="shared" si="3"/>
        <v>47</v>
      </c>
      <c r="B51" s="537" t="str">
        <f t="shared" si="1"/>
        <v/>
      </c>
      <c r="C51" s="234" t="s">
        <v>595</v>
      </c>
      <c r="D51" s="243" t="s">
        <v>182</v>
      </c>
      <c r="E51" s="6">
        <f t="shared" si="4"/>
        <v>12</v>
      </c>
      <c r="F51" s="381">
        <v>16</v>
      </c>
      <c r="G51" s="7">
        <f>IFERROR(VLOOKUP(F51,得点テーブル!$B$6:$C$133,2,0),"")</f>
        <v>6</v>
      </c>
      <c r="H51" s="172">
        <v>16</v>
      </c>
      <c r="I51" s="192">
        <v>6</v>
      </c>
      <c r="J51" s="426"/>
      <c r="K51" s="7" t="str">
        <f>IFERROR(VLOOKUP(J51,得点テーブル!$B$6:$D$133,3,0),"")</f>
        <v/>
      </c>
      <c r="L51" s="368"/>
      <c r="M51" s="193"/>
      <c r="N51" s="367"/>
      <c r="O51" s="192"/>
      <c r="P51" s="194"/>
      <c r="Q51" s="193"/>
      <c r="R51" s="416"/>
      <c r="S51" s="193"/>
    </row>
    <row r="52" spans="1:20" ht="13.5" customHeight="1">
      <c r="A52" s="27">
        <f t="shared" si="3"/>
        <v>47</v>
      </c>
      <c r="B52" s="537" t="str">
        <f t="shared" si="1"/>
        <v>T</v>
      </c>
      <c r="C52" s="256" t="s">
        <v>604</v>
      </c>
      <c r="D52" s="243" t="s">
        <v>18</v>
      </c>
      <c r="E52" s="6">
        <f t="shared" si="4"/>
        <v>12</v>
      </c>
      <c r="F52" s="381">
        <v>16</v>
      </c>
      <c r="G52" s="7">
        <f>IFERROR(VLOOKUP(F52,得点テーブル!$B$6:$C$133,2,0),"")</f>
        <v>6</v>
      </c>
      <c r="H52" s="172">
        <v>16</v>
      </c>
      <c r="I52" s="192">
        <v>6</v>
      </c>
      <c r="J52" s="425"/>
      <c r="K52" s="7" t="str">
        <f>IFERROR(VLOOKUP(J52,得点テーブル!$B$6:$D$133,3,0),"")</f>
        <v/>
      </c>
      <c r="L52" s="230"/>
      <c r="M52" s="193"/>
      <c r="N52" s="367"/>
      <c r="O52" s="192"/>
      <c r="P52" s="194"/>
      <c r="Q52" s="193"/>
      <c r="R52" s="428"/>
      <c r="S52" s="193"/>
      <c r="T52"/>
    </row>
    <row r="53" spans="1:20" ht="13.5" customHeight="1">
      <c r="A53" s="27">
        <f t="shared" si="3"/>
        <v>47</v>
      </c>
      <c r="B53" s="537" t="str">
        <f t="shared" si="1"/>
        <v>T</v>
      </c>
      <c r="C53" s="234" t="s">
        <v>610</v>
      </c>
      <c r="D53" s="243" t="s">
        <v>19</v>
      </c>
      <c r="E53" s="6">
        <f t="shared" si="4"/>
        <v>12</v>
      </c>
      <c r="F53" s="381">
        <v>16</v>
      </c>
      <c r="G53" s="7">
        <f>IFERROR(VLOOKUP(F53,得点テーブル!$B$6:$C$133,2,0),"")</f>
        <v>6</v>
      </c>
      <c r="H53" s="172">
        <v>16</v>
      </c>
      <c r="I53" s="192">
        <v>6</v>
      </c>
      <c r="J53" s="425"/>
      <c r="K53" s="7" t="str">
        <f>IFERROR(VLOOKUP(J53,得点テーブル!$B$6:$D$133,3,0),"")</f>
        <v/>
      </c>
      <c r="L53" s="366"/>
      <c r="M53" s="193"/>
      <c r="N53" s="367"/>
      <c r="O53" s="192"/>
      <c r="P53" s="194"/>
      <c r="Q53" s="193"/>
      <c r="R53" s="416"/>
      <c r="S53" s="193"/>
      <c r="T53"/>
    </row>
    <row r="54" spans="1:20" ht="13.5" customHeight="1">
      <c r="A54" s="27">
        <f t="shared" si="3"/>
        <v>47</v>
      </c>
      <c r="B54" s="537" t="str">
        <f t="shared" si="1"/>
        <v>T</v>
      </c>
      <c r="C54" s="201" t="s">
        <v>578</v>
      </c>
      <c r="D54" s="243" t="s">
        <v>19</v>
      </c>
      <c r="E54" s="6">
        <f t="shared" si="4"/>
        <v>12</v>
      </c>
      <c r="F54" s="381"/>
      <c r="G54" s="7" t="str">
        <f>IFERROR(VLOOKUP(F54,得点テーブル!$B$6:$C$133,2,0),"")</f>
        <v/>
      </c>
      <c r="H54" s="172">
        <v>4</v>
      </c>
      <c r="I54" s="192">
        <v>12</v>
      </c>
      <c r="J54" s="425"/>
      <c r="K54" s="7" t="str">
        <f>IFERROR(VLOOKUP(J54,得点テーブル!$B$6:$D$133,3,0),"")</f>
        <v/>
      </c>
      <c r="L54" s="366"/>
      <c r="M54" s="193"/>
      <c r="N54" s="367"/>
      <c r="O54" s="192"/>
      <c r="P54" s="194"/>
      <c r="Q54" s="193"/>
      <c r="R54" s="416"/>
      <c r="S54" s="193"/>
      <c r="T54"/>
    </row>
    <row r="55" spans="1:20" ht="13.5" customHeight="1">
      <c r="A55" s="27">
        <f t="shared" si="3"/>
        <v>47</v>
      </c>
      <c r="B55" s="537" t="str">
        <f t="shared" si="1"/>
        <v>T</v>
      </c>
      <c r="C55" s="234" t="s">
        <v>579</v>
      </c>
      <c r="D55" s="243" t="s">
        <v>202</v>
      </c>
      <c r="E55" s="6">
        <f t="shared" si="4"/>
        <v>12</v>
      </c>
      <c r="F55" s="381"/>
      <c r="G55" s="7" t="str">
        <f>IFERROR(VLOOKUP(F55,得点テーブル!$B$6:$C$133,2,0),"")</f>
        <v/>
      </c>
      <c r="H55" s="172">
        <v>4</v>
      </c>
      <c r="I55" s="192">
        <v>12</v>
      </c>
      <c r="J55" s="425"/>
      <c r="K55" s="7" t="str">
        <f>IFERROR(VLOOKUP(J55,得点テーブル!$B$6:$D$133,3,0),"")</f>
        <v/>
      </c>
      <c r="L55" s="366"/>
      <c r="M55" s="193"/>
      <c r="N55" s="367"/>
      <c r="O55" s="192"/>
      <c r="P55" s="194"/>
      <c r="Q55" s="193"/>
      <c r="R55" s="416"/>
      <c r="S55" s="193"/>
    </row>
    <row r="56" spans="1:20" ht="13.5" customHeight="1">
      <c r="A56" s="27">
        <f t="shared" si="3"/>
        <v>47</v>
      </c>
      <c r="B56" s="537" t="str">
        <f t="shared" si="1"/>
        <v>T</v>
      </c>
      <c r="C56" s="234" t="s">
        <v>588</v>
      </c>
      <c r="D56" s="243" t="s">
        <v>10</v>
      </c>
      <c r="E56" s="6">
        <f t="shared" si="4"/>
        <v>12</v>
      </c>
      <c r="F56" s="381"/>
      <c r="G56" s="7" t="str">
        <f>IFERROR(VLOOKUP(F56,得点テーブル!$B$6:$C$133,2,0),"")</f>
        <v/>
      </c>
      <c r="H56" s="172">
        <v>4</v>
      </c>
      <c r="I56" s="192">
        <v>12</v>
      </c>
      <c r="J56" s="425"/>
      <c r="K56" s="7" t="str">
        <f>IFERROR(VLOOKUP(J56,得点テーブル!$B$6:$D$133,3,0),"")</f>
        <v/>
      </c>
      <c r="L56" s="366"/>
      <c r="M56" s="193"/>
      <c r="N56" s="367"/>
      <c r="O56" s="192"/>
      <c r="P56" s="194"/>
      <c r="Q56" s="193"/>
      <c r="R56" s="416"/>
      <c r="S56" s="193"/>
      <c r="T56"/>
    </row>
    <row r="57" spans="1:20" ht="13.5" customHeight="1">
      <c r="A57" s="27">
        <f t="shared" si="3"/>
        <v>53</v>
      </c>
      <c r="B57" s="537" t="str">
        <f t="shared" si="1"/>
        <v/>
      </c>
      <c r="C57" s="234" t="s">
        <v>596</v>
      </c>
      <c r="D57" s="243" t="s">
        <v>2</v>
      </c>
      <c r="E57" s="6">
        <f t="shared" si="4"/>
        <v>10</v>
      </c>
      <c r="F57" s="381">
        <v>16</v>
      </c>
      <c r="G57" s="7">
        <f>IFERROR(VLOOKUP(F57,得点テーブル!$B$6:$C$133,2,0),"")</f>
        <v>6</v>
      </c>
      <c r="H57" s="172">
        <v>32</v>
      </c>
      <c r="I57" s="192">
        <v>4</v>
      </c>
      <c r="J57" s="425"/>
      <c r="K57" s="7" t="str">
        <f>IFERROR(VLOOKUP(J57,得点テーブル!$B$6:$D$133,3,0),"")</f>
        <v/>
      </c>
      <c r="L57" s="366"/>
      <c r="M57" s="193"/>
      <c r="N57" s="367"/>
      <c r="O57" s="192"/>
      <c r="P57" s="194"/>
      <c r="Q57" s="193"/>
      <c r="R57" s="416"/>
      <c r="S57" s="193"/>
    </row>
    <row r="58" spans="1:20" ht="13.5" customHeight="1">
      <c r="A58" s="27">
        <f t="shared" si="3"/>
        <v>53</v>
      </c>
      <c r="B58" s="537" t="str">
        <f t="shared" si="1"/>
        <v>T</v>
      </c>
      <c r="C58" s="234" t="s">
        <v>615</v>
      </c>
      <c r="D58" s="243" t="s">
        <v>2</v>
      </c>
      <c r="E58" s="6">
        <f t="shared" si="4"/>
        <v>10</v>
      </c>
      <c r="F58" s="381">
        <v>16</v>
      </c>
      <c r="G58" s="7">
        <f>IFERROR(VLOOKUP(F58,得点テーブル!$B$6:$C$133,2,0),"")</f>
        <v>6</v>
      </c>
      <c r="H58" s="172">
        <v>32</v>
      </c>
      <c r="I58" s="192">
        <v>4</v>
      </c>
      <c r="J58" s="425"/>
      <c r="K58" s="7" t="str">
        <f>IFERROR(VLOOKUP(J58,得点テーブル!$B$6:$D$133,3,0),"")</f>
        <v/>
      </c>
      <c r="L58" s="366"/>
      <c r="M58" s="193"/>
      <c r="N58" s="367"/>
      <c r="O58" s="192"/>
      <c r="P58" s="194"/>
      <c r="Q58" s="193"/>
      <c r="R58" s="416"/>
      <c r="S58" s="193"/>
    </row>
    <row r="59" spans="1:20" ht="13.5" customHeight="1">
      <c r="A59" s="27">
        <f t="shared" si="3"/>
        <v>53</v>
      </c>
      <c r="B59" s="537" t="str">
        <f t="shared" si="1"/>
        <v>T</v>
      </c>
      <c r="C59" s="234" t="s">
        <v>593</v>
      </c>
      <c r="D59" s="243" t="s">
        <v>18</v>
      </c>
      <c r="E59" s="6">
        <f t="shared" si="4"/>
        <v>10</v>
      </c>
      <c r="F59" s="381">
        <v>32</v>
      </c>
      <c r="G59" s="7">
        <f>IFERROR(VLOOKUP(F59,得点テーブル!$B$6:$C$133,2,0),"")</f>
        <v>4</v>
      </c>
      <c r="H59" s="172">
        <v>16</v>
      </c>
      <c r="I59" s="192">
        <v>6</v>
      </c>
      <c r="J59" s="426"/>
      <c r="K59" s="7" t="str">
        <f>IFERROR(VLOOKUP(J59,得点テーブル!$B$6:$D$133,3,0),"")</f>
        <v/>
      </c>
      <c r="L59" s="230"/>
      <c r="M59" s="193"/>
      <c r="N59" s="172"/>
      <c r="O59" s="192"/>
      <c r="P59" s="194"/>
      <c r="Q59" s="193"/>
      <c r="R59" s="416"/>
      <c r="S59" s="193"/>
      <c r="T59"/>
    </row>
    <row r="60" spans="1:20" ht="13.5" customHeight="1">
      <c r="A60" s="27">
        <f t="shared" si="3"/>
        <v>53</v>
      </c>
      <c r="B60" s="537" t="str">
        <f t="shared" si="1"/>
        <v>T</v>
      </c>
      <c r="C60" s="234" t="s">
        <v>594</v>
      </c>
      <c r="D60" s="243" t="s">
        <v>18</v>
      </c>
      <c r="E60" s="6">
        <f t="shared" si="4"/>
        <v>10</v>
      </c>
      <c r="F60" s="381">
        <v>32</v>
      </c>
      <c r="G60" s="7">
        <f>IFERROR(VLOOKUP(F60,得点テーブル!$B$6:$C$133,2,0),"")</f>
        <v>4</v>
      </c>
      <c r="H60" s="172">
        <v>16</v>
      </c>
      <c r="I60" s="192">
        <v>6</v>
      </c>
      <c r="J60" s="425"/>
      <c r="K60" s="7" t="str">
        <f>IFERROR(VLOOKUP(J60,得点テーブル!$B$6:$D$133,3,0),"")</f>
        <v/>
      </c>
      <c r="L60" s="366"/>
      <c r="M60" s="193"/>
      <c r="N60" s="367"/>
      <c r="O60" s="192"/>
      <c r="P60" s="194"/>
      <c r="Q60" s="193"/>
      <c r="R60" s="416"/>
      <c r="S60" s="193"/>
      <c r="T60"/>
    </row>
    <row r="61" spans="1:20" ht="13.5" customHeight="1">
      <c r="A61" s="27">
        <f t="shared" si="3"/>
        <v>53</v>
      </c>
      <c r="B61" s="537" t="str">
        <f t="shared" si="1"/>
        <v>T</v>
      </c>
      <c r="C61" s="234" t="s">
        <v>613</v>
      </c>
      <c r="D61" s="243" t="s">
        <v>184</v>
      </c>
      <c r="E61" s="6">
        <f t="shared" si="4"/>
        <v>10</v>
      </c>
      <c r="F61" s="381">
        <v>32</v>
      </c>
      <c r="G61" s="7">
        <f>IFERROR(VLOOKUP(F61,得点テーブル!$B$6:$C$133,2,0),"")</f>
        <v>4</v>
      </c>
      <c r="H61" s="172">
        <v>16</v>
      </c>
      <c r="I61" s="192">
        <v>6</v>
      </c>
      <c r="J61" s="425"/>
      <c r="K61" s="7" t="str">
        <f>IFERROR(VLOOKUP(J61,得点テーブル!$B$6:$D$133,3,0),"")</f>
        <v/>
      </c>
      <c r="L61" s="366"/>
      <c r="M61" s="193"/>
      <c r="N61" s="367"/>
      <c r="O61" s="192"/>
      <c r="P61" s="194"/>
      <c r="Q61" s="193"/>
      <c r="R61" s="416"/>
      <c r="S61" s="193"/>
      <c r="T61"/>
    </row>
    <row r="62" spans="1:20" ht="13.5" customHeight="1">
      <c r="A62" s="27">
        <f t="shared" si="3"/>
        <v>58</v>
      </c>
      <c r="B62" s="537" t="str">
        <f t="shared" si="1"/>
        <v/>
      </c>
      <c r="C62" s="234" t="s">
        <v>602</v>
      </c>
      <c r="D62" s="243" t="s">
        <v>858</v>
      </c>
      <c r="E62" s="6">
        <f t="shared" si="4"/>
        <v>8</v>
      </c>
      <c r="F62" s="381">
        <v>8</v>
      </c>
      <c r="G62" s="7">
        <f>IFERROR(VLOOKUP(F62,得点テーブル!$B$6:$C$133,2,0),"")</f>
        <v>8</v>
      </c>
      <c r="H62" s="172"/>
      <c r="I62" s="192"/>
      <c r="J62" s="425"/>
      <c r="K62" s="7" t="str">
        <f>IFERROR(VLOOKUP(J62,得点テーブル!$B$6:$D$133,3,0),"")</f>
        <v/>
      </c>
      <c r="L62" s="366"/>
      <c r="M62" s="193"/>
      <c r="N62" s="367"/>
      <c r="O62" s="192"/>
      <c r="P62" s="194"/>
      <c r="Q62" s="193"/>
      <c r="R62" s="416"/>
      <c r="S62" s="193"/>
      <c r="T62"/>
    </row>
    <row r="63" spans="1:20" ht="13.5" customHeight="1">
      <c r="A63" s="27">
        <f t="shared" si="3"/>
        <v>58</v>
      </c>
      <c r="B63" s="537" t="str">
        <f t="shared" si="1"/>
        <v>T</v>
      </c>
      <c r="C63" s="234" t="s">
        <v>603</v>
      </c>
      <c r="D63" s="243" t="s">
        <v>860</v>
      </c>
      <c r="E63" s="6">
        <f t="shared" si="4"/>
        <v>8</v>
      </c>
      <c r="F63" s="381">
        <v>8</v>
      </c>
      <c r="G63" s="7">
        <f>IFERROR(VLOOKUP(F63,得点テーブル!$B$6:$C$133,2,0),"")</f>
        <v>8</v>
      </c>
      <c r="H63" s="172"/>
      <c r="I63" s="192"/>
      <c r="J63" s="425"/>
      <c r="K63" s="7" t="str">
        <f>IFERROR(VLOOKUP(J63,得点テーブル!$B$6:$D$133,3,0),"")</f>
        <v/>
      </c>
      <c r="L63" s="366"/>
      <c r="M63" s="193"/>
      <c r="N63" s="367"/>
      <c r="O63" s="192"/>
      <c r="P63" s="194"/>
      <c r="Q63" s="193"/>
      <c r="R63" s="416"/>
      <c r="S63" s="193"/>
      <c r="T63"/>
    </row>
    <row r="64" spans="1:20" ht="13.5" customHeight="1">
      <c r="A64" s="27">
        <f t="shared" si="3"/>
        <v>58</v>
      </c>
      <c r="B64" s="537" t="str">
        <f t="shared" si="1"/>
        <v>T</v>
      </c>
      <c r="C64" s="234" t="s">
        <v>899</v>
      </c>
      <c r="D64" s="243" t="s">
        <v>18</v>
      </c>
      <c r="E64" s="6">
        <f t="shared" si="4"/>
        <v>8</v>
      </c>
      <c r="F64" s="381">
        <v>8</v>
      </c>
      <c r="G64" s="7">
        <f>IFERROR(VLOOKUP(F64,得点テーブル!$B$6:$C$133,2,0),"")</f>
        <v>8</v>
      </c>
      <c r="H64" s="172"/>
      <c r="I64" s="192"/>
      <c r="J64" s="425"/>
      <c r="K64" s="7" t="str">
        <f>IFERROR(VLOOKUP(J64,得点テーブル!$B$6:$D$133,3,0),"")</f>
        <v/>
      </c>
      <c r="L64" s="366"/>
      <c r="M64" s="193"/>
      <c r="N64" s="367"/>
      <c r="O64" s="192"/>
      <c r="P64" s="194"/>
      <c r="Q64" s="193"/>
      <c r="R64" s="416"/>
      <c r="S64" s="193"/>
      <c r="T64"/>
    </row>
    <row r="65" spans="1:20" ht="13.5" customHeight="1">
      <c r="A65" s="27">
        <f t="shared" si="3"/>
        <v>58</v>
      </c>
      <c r="B65" s="537" t="str">
        <f t="shared" si="1"/>
        <v>T</v>
      </c>
      <c r="C65" s="234" t="s">
        <v>900</v>
      </c>
      <c r="D65" s="243" t="s">
        <v>2</v>
      </c>
      <c r="E65" s="6">
        <f t="shared" si="4"/>
        <v>8</v>
      </c>
      <c r="F65" s="381">
        <v>8</v>
      </c>
      <c r="G65" s="7">
        <f>IFERROR(VLOOKUP(F65,得点テーブル!$B$6:$C$133,2,0),"")</f>
        <v>8</v>
      </c>
      <c r="H65" s="172"/>
      <c r="I65" s="192"/>
      <c r="J65" s="425"/>
      <c r="K65" s="7" t="str">
        <f>IFERROR(VLOOKUP(J65,得点テーブル!$B$6:$D$133,3,0),"")</f>
        <v/>
      </c>
      <c r="L65" s="366"/>
      <c r="M65" s="193"/>
      <c r="N65" s="367"/>
      <c r="O65" s="192"/>
      <c r="P65" s="194"/>
      <c r="Q65" s="193"/>
      <c r="R65" s="416"/>
      <c r="S65" s="193"/>
    </row>
    <row r="66" spans="1:20" ht="13.5" customHeight="1">
      <c r="A66" s="27">
        <f t="shared" si="3"/>
        <v>58</v>
      </c>
      <c r="B66" s="537" t="str">
        <f t="shared" si="1"/>
        <v>T</v>
      </c>
      <c r="C66" s="234" t="s">
        <v>901</v>
      </c>
      <c r="D66" s="243" t="s">
        <v>902</v>
      </c>
      <c r="E66" s="6">
        <f t="shared" si="4"/>
        <v>8</v>
      </c>
      <c r="F66" s="381">
        <v>8</v>
      </c>
      <c r="G66" s="7">
        <f>IFERROR(VLOOKUP(F66,得点テーブル!$B$6:$C$133,2,0),"")</f>
        <v>8</v>
      </c>
      <c r="H66" s="172"/>
      <c r="I66" s="192"/>
      <c r="J66" s="425"/>
      <c r="K66" s="7" t="str">
        <f>IFERROR(VLOOKUP(J66,得点テーブル!$B$6:$D$133,3,0),"")</f>
        <v/>
      </c>
      <c r="L66" s="366"/>
      <c r="M66" s="193"/>
      <c r="N66" s="367"/>
      <c r="O66" s="192"/>
      <c r="P66" s="194"/>
      <c r="Q66" s="193"/>
      <c r="R66" s="416"/>
      <c r="S66" s="193"/>
    </row>
    <row r="67" spans="1:20" ht="13.5" customHeight="1">
      <c r="A67" s="27">
        <f t="shared" si="3"/>
        <v>58</v>
      </c>
      <c r="B67" s="537" t="str">
        <f t="shared" si="1"/>
        <v>T</v>
      </c>
      <c r="C67" s="234" t="s">
        <v>903</v>
      </c>
      <c r="D67" s="243" t="s">
        <v>902</v>
      </c>
      <c r="E67" s="6">
        <f t="shared" si="4"/>
        <v>8</v>
      </c>
      <c r="F67" s="381">
        <v>8</v>
      </c>
      <c r="G67" s="7">
        <f>IFERROR(VLOOKUP(F67,得点テーブル!$B$6:$C$133,2,0),"")</f>
        <v>8</v>
      </c>
      <c r="H67" s="172"/>
      <c r="I67" s="192"/>
      <c r="J67" s="425"/>
      <c r="K67" s="7" t="str">
        <f>IFERROR(VLOOKUP(J67,得点テーブル!$B$6:$D$133,3,0),"")</f>
        <v/>
      </c>
      <c r="L67" s="366"/>
      <c r="M67" s="193"/>
      <c r="N67" s="367"/>
      <c r="O67" s="192"/>
      <c r="P67" s="194"/>
      <c r="Q67" s="193"/>
      <c r="R67" s="416"/>
      <c r="S67" s="193"/>
      <c r="T67"/>
    </row>
    <row r="68" spans="1:20" ht="13.5" customHeight="1">
      <c r="A68" s="27">
        <f t="shared" si="3"/>
        <v>58</v>
      </c>
      <c r="B68" s="537" t="str">
        <f t="shared" si="1"/>
        <v>T</v>
      </c>
      <c r="C68" s="234" t="s">
        <v>592</v>
      </c>
      <c r="D68" s="243" t="s">
        <v>193</v>
      </c>
      <c r="E68" s="6">
        <f t="shared" si="4"/>
        <v>8</v>
      </c>
      <c r="F68" s="381">
        <v>32</v>
      </c>
      <c r="G68" s="7">
        <f>IFERROR(VLOOKUP(F68,得点テーブル!$B$6:$C$133,2,0),"")</f>
        <v>4</v>
      </c>
      <c r="H68" s="172">
        <v>32</v>
      </c>
      <c r="I68" s="192">
        <v>4</v>
      </c>
      <c r="J68" s="425"/>
      <c r="K68" s="7" t="str">
        <f>IFERROR(VLOOKUP(J68,得点テーブル!$B$6:$D$133,3,0),"")</f>
        <v/>
      </c>
      <c r="L68" s="366"/>
      <c r="M68" s="193"/>
      <c r="N68" s="367"/>
      <c r="O68" s="192"/>
      <c r="P68" s="194"/>
      <c r="Q68" s="193"/>
      <c r="R68" s="416"/>
      <c r="S68" s="193"/>
      <c r="T68"/>
    </row>
    <row r="69" spans="1:20" ht="13.5" customHeight="1">
      <c r="A69" s="27">
        <f t="shared" ref="A69:A100" si="5">RANK(E69,$E$5:$E$249,0)</f>
        <v>58</v>
      </c>
      <c r="B69" s="537" t="str">
        <f t="shared" ref="B69:B117" si="6">IF(E69=E68,"T","")</f>
        <v>T</v>
      </c>
      <c r="C69" s="234" t="s">
        <v>600</v>
      </c>
      <c r="D69" s="243" t="s">
        <v>179</v>
      </c>
      <c r="E69" s="6">
        <f t="shared" ref="E69:E100" si="7">SUM(G69,I69,K69,M69,O69,Q69,S69)</f>
        <v>8</v>
      </c>
      <c r="F69" s="381">
        <v>32</v>
      </c>
      <c r="G69" s="7">
        <f>IFERROR(VLOOKUP(F69,得点テーブル!$B$6:$C$133,2,0),"")</f>
        <v>4</v>
      </c>
      <c r="H69" s="172">
        <v>32</v>
      </c>
      <c r="I69" s="192">
        <v>4</v>
      </c>
      <c r="J69" s="426"/>
      <c r="K69" s="7" t="str">
        <f>IFERROR(VLOOKUP(J69,得点テーブル!$B$6:$D$133,3,0),"")</f>
        <v/>
      </c>
      <c r="L69" s="366"/>
      <c r="M69" s="193"/>
      <c r="N69" s="172"/>
      <c r="O69" s="192"/>
      <c r="P69" s="194"/>
      <c r="Q69" s="193"/>
      <c r="R69" s="416"/>
      <c r="S69" s="193"/>
      <c r="T69"/>
    </row>
    <row r="70" spans="1:20" ht="13.5" customHeight="1">
      <c r="A70" s="27">
        <f t="shared" si="5"/>
        <v>58</v>
      </c>
      <c r="B70" s="537" t="str">
        <f t="shared" si="6"/>
        <v>T</v>
      </c>
      <c r="C70" s="234" t="s">
        <v>620</v>
      </c>
      <c r="D70" s="243" t="s">
        <v>179</v>
      </c>
      <c r="E70" s="6">
        <f t="shared" si="7"/>
        <v>8</v>
      </c>
      <c r="F70" s="381">
        <v>32</v>
      </c>
      <c r="G70" s="7">
        <f>IFERROR(VLOOKUP(F70,得点テーブル!$B$6:$C$133,2,0),"")</f>
        <v>4</v>
      </c>
      <c r="H70" s="172">
        <v>32</v>
      </c>
      <c r="I70" s="192">
        <v>4</v>
      </c>
      <c r="J70" s="425"/>
      <c r="K70" s="7" t="str">
        <f>IFERROR(VLOOKUP(J70,得点テーブル!$B$6:$D$133,3,0),"")</f>
        <v/>
      </c>
      <c r="L70" s="366"/>
      <c r="M70" s="193"/>
      <c r="N70" s="367"/>
      <c r="O70" s="192"/>
      <c r="P70" s="194"/>
      <c r="Q70" s="193"/>
      <c r="R70" s="416"/>
      <c r="S70" s="193"/>
      <c r="T70"/>
    </row>
    <row r="71" spans="1:20" ht="13.5" customHeight="1">
      <c r="A71" s="27">
        <f t="shared" si="5"/>
        <v>58</v>
      </c>
      <c r="B71" s="537" t="str">
        <f t="shared" si="6"/>
        <v>T</v>
      </c>
      <c r="C71" s="234" t="s">
        <v>623</v>
      </c>
      <c r="D71" s="243" t="s">
        <v>917</v>
      </c>
      <c r="E71" s="6">
        <f t="shared" si="7"/>
        <v>8</v>
      </c>
      <c r="F71" s="381">
        <v>32</v>
      </c>
      <c r="G71" s="7">
        <f>IFERROR(VLOOKUP(F71,得点テーブル!$B$6:$C$133,2,0),"")</f>
        <v>4</v>
      </c>
      <c r="H71" s="172">
        <v>32</v>
      </c>
      <c r="I71" s="192">
        <v>4</v>
      </c>
      <c r="J71" s="425"/>
      <c r="K71" s="7" t="str">
        <f>IFERROR(VLOOKUP(J71,得点テーブル!$B$6:$D$133,3,0),"")</f>
        <v/>
      </c>
      <c r="L71" s="366"/>
      <c r="M71" s="193"/>
      <c r="N71" s="367"/>
      <c r="O71" s="192"/>
      <c r="P71" s="194"/>
      <c r="Q71" s="193"/>
      <c r="R71" s="416"/>
      <c r="S71" s="193"/>
      <c r="T71"/>
    </row>
    <row r="72" spans="1:20" ht="13.5" customHeight="1">
      <c r="A72" s="27">
        <f t="shared" si="5"/>
        <v>58</v>
      </c>
      <c r="B72" s="537" t="str">
        <f t="shared" si="6"/>
        <v>T</v>
      </c>
      <c r="C72" s="234" t="s">
        <v>624</v>
      </c>
      <c r="D72" s="243" t="s">
        <v>917</v>
      </c>
      <c r="E72" s="6">
        <f t="shared" si="7"/>
        <v>8</v>
      </c>
      <c r="F72" s="381">
        <v>32</v>
      </c>
      <c r="G72" s="7">
        <f>IFERROR(VLOOKUP(F72,得点テーブル!$B$6:$C$133,2,0),"")</f>
        <v>4</v>
      </c>
      <c r="H72" s="172">
        <v>32</v>
      </c>
      <c r="I72" s="192">
        <v>4</v>
      </c>
      <c r="J72" s="425"/>
      <c r="K72" s="7" t="str">
        <f>IFERROR(VLOOKUP(J72,得点テーブル!$B$6:$D$133,3,0),"")</f>
        <v/>
      </c>
      <c r="L72" s="366"/>
      <c r="M72" s="193"/>
      <c r="N72" s="367"/>
      <c r="O72" s="192"/>
      <c r="P72" s="194"/>
      <c r="Q72" s="193"/>
      <c r="R72" s="416"/>
      <c r="S72" s="193"/>
      <c r="T72"/>
    </row>
    <row r="73" spans="1:20" ht="13.5" customHeight="1">
      <c r="A73" s="27">
        <f t="shared" si="5"/>
        <v>58</v>
      </c>
      <c r="B73" s="537" t="str">
        <f t="shared" si="6"/>
        <v>T</v>
      </c>
      <c r="C73" s="234" t="s">
        <v>626</v>
      </c>
      <c r="D73" s="243" t="s">
        <v>183</v>
      </c>
      <c r="E73" s="6">
        <f t="shared" si="7"/>
        <v>8</v>
      </c>
      <c r="F73" s="381">
        <v>32</v>
      </c>
      <c r="G73" s="7">
        <f>IFERROR(VLOOKUP(F73,得点テーブル!$B$6:$C$133,2,0),"")</f>
        <v>4</v>
      </c>
      <c r="H73" s="172">
        <v>32</v>
      </c>
      <c r="I73" s="192">
        <v>4</v>
      </c>
      <c r="J73" s="425"/>
      <c r="K73" s="7" t="str">
        <f>IFERROR(VLOOKUP(J73,得点テーブル!$B$6:$D$133,3,0),"")</f>
        <v/>
      </c>
      <c r="L73" s="366"/>
      <c r="M73" s="193"/>
      <c r="N73" s="367"/>
      <c r="O73" s="192"/>
      <c r="P73" s="194"/>
      <c r="Q73" s="193"/>
      <c r="R73" s="416"/>
      <c r="S73" s="193"/>
      <c r="T73"/>
    </row>
    <row r="74" spans="1:20" ht="13.5" customHeight="1">
      <c r="A74" s="27">
        <f t="shared" si="5"/>
        <v>58</v>
      </c>
      <c r="B74" s="537" t="str">
        <f t="shared" si="6"/>
        <v>T</v>
      </c>
      <c r="C74" s="234" t="s">
        <v>582</v>
      </c>
      <c r="D74" s="243" t="s">
        <v>232</v>
      </c>
      <c r="E74" s="6">
        <f t="shared" si="7"/>
        <v>8</v>
      </c>
      <c r="F74" s="381"/>
      <c r="G74" s="7" t="str">
        <f>IFERROR(VLOOKUP(F74,得点テーブル!$B$6:$C$133,2,0),"")</f>
        <v/>
      </c>
      <c r="H74" s="172">
        <v>8</v>
      </c>
      <c r="I74" s="192">
        <v>8</v>
      </c>
      <c r="J74" s="425"/>
      <c r="K74" s="7" t="str">
        <f>IFERROR(VLOOKUP(J74,得点テーブル!$B$6:$D$133,3,0),"")</f>
        <v/>
      </c>
      <c r="L74" s="366"/>
      <c r="M74" s="193"/>
      <c r="N74" s="367"/>
      <c r="O74" s="192"/>
      <c r="P74" s="194"/>
      <c r="Q74" s="193"/>
      <c r="R74" s="416"/>
      <c r="S74" s="193"/>
      <c r="T74"/>
    </row>
    <row r="75" spans="1:20" ht="13.5" customHeight="1">
      <c r="A75" s="27">
        <f t="shared" si="5"/>
        <v>58</v>
      </c>
      <c r="B75" s="537" t="str">
        <f t="shared" si="6"/>
        <v>T</v>
      </c>
      <c r="C75" s="234" t="s">
        <v>583</v>
      </c>
      <c r="D75" s="243" t="s">
        <v>232</v>
      </c>
      <c r="E75" s="6">
        <f t="shared" si="7"/>
        <v>8</v>
      </c>
      <c r="F75" s="381"/>
      <c r="G75" s="7" t="str">
        <f>IFERROR(VLOOKUP(F75,得点テーブル!$B$6:$C$133,2,0),"")</f>
        <v/>
      </c>
      <c r="H75" s="172">
        <v>8</v>
      </c>
      <c r="I75" s="192">
        <v>8</v>
      </c>
      <c r="J75" s="425"/>
      <c r="K75" s="7" t="str">
        <f>IFERROR(VLOOKUP(J75,得点テーブル!$B$6:$D$133,3,0),"")</f>
        <v/>
      </c>
      <c r="L75" s="366"/>
      <c r="M75" s="193"/>
      <c r="N75" s="367"/>
      <c r="O75" s="192"/>
      <c r="P75" s="194"/>
      <c r="Q75" s="193"/>
      <c r="R75" s="416"/>
      <c r="S75" s="193"/>
      <c r="T75"/>
    </row>
    <row r="76" spans="1:20" ht="13.5" customHeight="1">
      <c r="A76" s="27">
        <f t="shared" si="5"/>
        <v>72</v>
      </c>
      <c r="B76" s="537" t="str">
        <f t="shared" si="6"/>
        <v/>
      </c>
      <c r="C76" s="234" t="s">
        <v>889</v>
      </c>
      <c r="D76" s="243" t="s">
        <v>773</v>
      </c>
      <c r="E76" s="6">
        <f t="shared" si="7"/>
        <v>6</v>
      </c>
      <c r="F76" s="381">
        <v>16</v>
      </c>
      <c r="G76" s="7">
        <f>IFERROR(VLOOKUP(F76,得点テーブル!$B$6:$C$133,2,0),"")</f>
        <v>6</v>
      </c>
      <c r="H76" s="172"/>
      <c r="I76" s="192"/>
      <c r="J76" s="425"/>
      <c r="K76" s="7" t="str">
        <f>IFERROR(VLOOKUP(J76,得点テーブル!$B$6:$D$133,3,0),"")</f>
        <v/>
      </c>
      <c r="L76" s="366"/>
      <c r="M76" s="193"/>
      <c r="N76" s="367"/>
      <c r="O76" s="192"/>
      <c r="P76" s="194"/>
      <c r="Q76" s="193"/>
      <c r="R76" s="416"/>
      <c r="S76" s="193"/>
      <c r="T76"/>
    </row>
    <row r="77" spans="1:20" ht="13.5" customHeight="1">
      <c r="A77" s="27">
        <f t="shared" si="5"/>
        <v>72</v>
      </c>
      <c r="B77" s="537" t="str">
        <f t="shared" si="6"/>
        <v>T</v>
      </c>
      <c r="C77" s="234" t="s">
        <v>890</v>
      </c>
      <c r="D77" s="243" t="s">
        <v>891</v>
      </c>
      <c r="E77" s="6">
        <f t="shared" si="7"/>
        <v>6</v>
      </c>
      <c r="F77" s="381">
        <v>16</v>
      </c>
      <c r="G77" s="7">
        <f>IFERROR(VLOOKUP(F77,得点テーブル!$B$6:$C$133,2,0),"")</f>
        <v>6</v>
      </c>
      <c r="H77" s="172"/>
      <c r="I77" s="192"/>
      <c r="J77" s="425"/>
      <c r="K77" s="7" t="str">
        <f>IFERROR(VLOOKUP(J77,得点テーブル!$B$6:$D$133,3,0),"")</f>
        <v/>
      </c>
      <c r="L77" s="366"/>
      <c r="M77" s="193"/>
      <c r="N77" s="367"/>
      <c r="O77" s="192"/>
      <c r="P77" s="194"/>
      <c r="Q77" s="193"/>
      <c r="R77" s="416"/>
      <c r="S77" s="193"/>
      <c r="T77"/>
    </row>
    <row r="78" spans="1:20" ht="13.5" customHeight="1">
      <c r="A78" s="27">
        <f t="shared" si="5"/>
        <v>72</v>
      </c>
      <c r="B78" s="537" t="str">
        <f t="shared" si="6"/>
        <v>T</v>
      </c>
      <c r="C78" s="234" t="s">
        <v>892</v>
      </c>
      <c r="D78" s="243" t="s">
        <v>776</v>
      </c>
      <c r="E78" s="6">
        <f t="shared" si="7"/>
        <v>6</v>
      </c>
      <c r="F78" s="381">
        <v>16</v>
      </c>
      <c r="G78" s="7">
        <f>IFERROR(VLOOKUP(F78,得点テーブル!$B$6:$C$133,2,0),"")</f>
        <v>6</v>
      </c>
      <c r="H78" s="172"/>
      <c r="I78" s="192"/>
      <c r="J78" s="425"/>
      <c r="K78" s="7" t="str">
        <f>IFERROR(VLOOKUP(J78,得点テーブル!$B$6:$D$133,3,0),"")</f>
        <v/>
      </c>
      <c r="L78" s="366"/>
      <c r="M78" s="193"/>
      <c r="N78" s="367"/>
      <c r="O78" s="192"/>
      <c r="P78" s="194"/>
      <c r="Q78" s="193"/>
      <c r="R78" s="416"/>
      <c r="S78" s="193"/>
      <c r="T78"/>
    </row>
    <row r="79" spans="1:20" ht="13.5" customHeight="1">
      <c r="A79" s="27">
        <f t="shared" si="5"/>
        <v>72</v>
      </c>
      <c r="B79" s="537" t="str">
        <f t="shared" si="6"/>
        <v>T</v>
      </c>
      <c r="C79" s="234" t="s">
        <v>893</v>
      </c>
      <c r="D79" s="243" t="s">
        <v>776</v>
      </c>
      <c r="E79" s="6">
        <f t="shared" si="7"/>
        <v>6</v>
      </c>
      <c r="F79" s="381">
        <v>16</v>
      </c>
      <c r="G79" s="7">
        <f>IFERROR(VLOOKUP(F79,得点テーブル!$B$6:$C$133,2,0),"")</f>
        <v>6</v>
      </c>
      <c r="H79" s="172"/>
      <c r="I79" s="192"/>
      <c r="J79" s="425"/>
      <c r="K79" s="7" t="str">
        <f>IFERROR(VLOOKUP(J79,得点テーブル!$B$6:$D$133,3,0),"")</f>
        <v/>
      </c>
      <c r="L79" s="366"/>
      <c r="M79" s="193"/>
      <c r="N79" s="367"/>
      <c r="O79" s="192"/>
      <c r="P79" s="194"/>
      <c r="Q79" s="193"/>
      <c r="R79" s="416"/>
      <c r="S79" s="193"/>
      <c r="T79"/>
    </row>
    <row r="80" spans="1:20" ht="13.5" customHeight="1">
      <c r="A80" s="27">
        <f t="shared" si="5"/>
        <v>72</v>
      </c>
      <c r="B80" s="537" t="str">
        <f t="shared" si="6"/>
        <v>T</v>
      </c>
      <c r="C80" s="234" t="s">
        <v>894</v>
      </c>
      <c r="D80" s="243" t="s">
        <v>895</v>
      </c>
      <c r="E80" s="6">
        <f t="shared" si="7"/>
        <v>6</v>
      </c>
      <c r="F80" s="381">
        <v>16</v>
      </c>
      <c r="G80" s="7">
        <f>IFERROR(VLOOKUP(F80,得点テーブル!$B$6:$C$133,2,0),"")</f>
        <v>6</v>
      </c>
      <c r="H80" s="172"/>
      <c r="I80" s="192"/>
      <c r="J80" s="425"/>
      <c r="K80" s="7" t="str">
        <f>IFERROR(VLOOKUP(J80,得点テーブル!$B$6:$D$133,3,0),"")</f>
        <v/>
      </c>
      <c r="L80" s="366"/>
      <c r="M80" s="193"/>
      <c r="N80" s="367"/>
      <c r="O80" s="192"/>
      <c r="P80" s="194"/>
      <c r="Q80" s="193"/>
      <c r="R80" s="416"/>
      <c r="S80" s="193"/>
      <c r="T80"/>
    </row>
    <row r="81" spans="1:20" ht="13.5" customHeight="1">
      <c r="A81" s="27">
        <f t="shared" si="5"/>
        <v>72</v>
      </c>
      <c r="B81" s="537" t="str">
        <f t="shared" si="6"/>
        <v>T</v>
      </c>
      <c r="C81" s="234" t="s">
        <v>896</v>
      </c>
      <c r="D81" s="243" t="s">
        <v>897</v>
      </c>
      <c r="E81" s="6">
        <f t="shared" si="7"/>
        <v>6</v>
      </c>
      <c r="F81" s="381">
        <v>16</v>
      </c>
      <c r="G81" s="7">
        <f>IFERROR(VLOOKUP(F81,得点テーブル!$B$6:$C$133,2,0),"")</f>
        <v>6</v>
      </c>
      <c r="H81" s="172"/>
      <c r="I81" s="192"/>
      <c r="J81" s="425"/>
      <c r="K81" s="7" t="str">
        <f>IFERROR(VLOOKUP(J81,得点テーブル!$B$6:$D$133,3,0),"")</f>
        <v/>
      </c>
      <c r="L81" s="366"/>
      <c r="M81" s="193"/>
      <c r="N81" s="367"/>
      <c r="O81" s="192"/>
      <c r="P81" s="194"/>
      <c r="Q81" s="193"/>
      <c r="R81" s="416"/>
      <c r="S81" s="193"/>
      <c r="T81"/>
    </row>
    <row r="82" spans="1:20" ht="13.5" customHeight="1">
      <c r="A82" s="27">
        <f t="shared" si="5"/>
        <v>72</v>
      </c>
      <c r="B82" s="537" t="str">
        <f t="shared" si="6"/>
        <v>T</v>
      </c>
      <c r="C82" s="234" t="s">
        <v>898</v>
      </c>
      <c r="D82" s="243" t="s">
        <v>897</v>
      </c>
      <c r="E82" s="6">
        <f t="shared" si="7"/>
        <v>6</v>
      </c>
      <c r="F82" s="381">
        <v>16</v>
      </c>
      <c r="G82" s="7">
        <f>IFERROR(VLOOKUP(F82,得点テーブル!$B$6:$C$133,2,0),"")</f>
        <v>6</v>
      </c>
      <c r="H82" s="172"/>
      <c r="I82" s="192"/>
      <c r="J82" s="425"/>
      <c r="K82" s="7" t="str">
        <f>IFERROR(VLOOKUP(J82,得点テーブル!$B$6:$D$133,3,0),"")</f>
        <v/>
      </c>
      <c r="L82" s="366"/>
      <c r="M82" s="193"/>
      <c r="N82" s="367"/>
      <c r="O82" s="192"/>
      <c r="P82" s="194"/>
      <c r="Q82" s="193"/>
      <c r="R82" s="416"/>
      <c r="S82" s="193"/>
      <c r="T82"/>
    </row>
    <row r="83" spans="1:20" ht="13.5" customHeight="1">
      <c r="A83" s="27">
        <f t="shared" si="5"/>
        <v>72</v>
      </c>
      <c r="B83" s="537" t="str">
        <f t="shared" si="6"/>
        <v>T</v>
      </c>
      <c r="C83" s="234" t="s">
        <v>586</v>
      </c>
      <c r="D83" s="243" t="s">
        <v>18</v>
      </c>
      <c r="E83" s="6">
        <f t="shared" si="7"/>
        <v>6</v>
      </c>
      <c r="F83" s="381"/>
      <c r="G83" s="7" t="str">
        <f>IFERROR(VLOOKUP(F83,得点テーブル!$B$6:$C$133,2,0),"")</f>
        <v/>
      </c>
      <c r="H83" s="172">
        <v>16</v>
      </c>
      <c r="I83" s="192">
        <v>6</v>
      </c>
      <c r="J83" s="425"/>
      <c r="K83" s="7" t="str">
        <f>IFERROR(VLOOKUP(J83,得点テーブル!$B$6:$D$133,3,0),"")</f>
        <v/>
      </c>
      <c r="L83" s="368"/>
      <c r="M83" s="193"/>
      <c r="N83" s="172"/>
      <c r="O83" s="192"/>
      <c r="P83" s="194"/>
      <c r="Q83" s="193"/>
      <c r="R83" s="416"/>
      <c r="S83" s="193"/>
      <c r="T83"/>
    </row>
    <row r="84" spans="1:20" ht="13.5" customHeight="1">
      <c r="A84" s="27">
        <f t="shared" si="5"/>
        <v>72</v>
      </c>
      <c r="B84" s="537" t="str">
        <f t="shared" si="6"/>
        <v>T</v>
      </c>
      <c r="C84" s="234" t="s">
        <v>605</v>
      </c>
      <c r="D84" s="243" t="s">
        <v>18</v>
      </c>
      <c r="E84" s="6">
        <f t="shared" si="7"/>
        <v>6</v>
      </c>
      <c r="F84" s="381"/>
      <c r="G84" s="7" t="str">
        <f>IFERROR(VLOOKUP(F84,得点テーブル!$B$6:$C$133,2,0),"")</f>
        <v/>
      </c>
      <c r="H84" s="172">
        <v>16</v>
      </c>
      <c r="I84" s="192">
        <v>6</v>
      </c>
      <c r="J84" s="425"/>
      <c r="K84" s="7" t="str">
        <f>IFERROR(VLOOKUP(J84,得点テーブル!$B$6:$D$133,3,0),"")</f>
        <v/>
      </c>
      <c r="L84" s="366"/>
      <c r="M84" s="193"/>
      <c r="N84" s="367"/>
      <c r="O84" s="192"/>
      <c r="P84" s="194"/>
      <c r="Q84" s="193"/>
      <c r="R84" s="416"/>
      <c r="S84" s="193"/>
      <c r="T84"/>
    </row>
    <row r="85" spans="1:20" ht="13.5" customHeight="1">
      <c r="A85" s="27">
        <f t="shared" si="5"/>
        <v>72</v>
      </c>
      <c r="B85" s="537" t="str">
        <f t="shared" si="6"/>
        <v>T</v>
      </c>
      <c r="C85" s="234" t="s">
        <v>606</v>
      </c>
      <c r="D85" s="243" t="s">
        <v>18</v>
      </c>
      <c r="E85" s="6">
        <f t="shared" si="7"/>
        <v>6</v>
      </c>
      <c r="F85" s="381"/>
      <c r="G85" s="7" t="str">
        <f>IFERROR(VLOOKUP(F85,得点テーブル!$B$6:$C$133,2,0),"")</f>
        <v/>
      </c>
      <c r="H85" s="172">
        <v>16</v>
      </c>
      <c r="I85" s="192">
        <v>6</v>
      </c>
      <c r="J85" s="425"/>
      <c r="K85" s="7" t="str">
        <f>IFERROR(VLOOKUP(J85,得点テーブル!$B$6:$D$133,3,0),"")</f>
        <v/>
      </c>
      <c r="L85" s="366"/>
      <c r="M85" s="193"/>
      <c r="N85" s="367"/>
      <c r="O85" s="192"/>
      <c r="P85" s="194"/>
      <c r="Q85" s="193"/>
      <c r="R85" s="416"/>
      <c r="S85" s="193"/>
      <c r="T85"/>
    </row>
    <row r="86" spans="1:20" ht="13.5" customHeight="1">
      <c r="A86" s="27">
        <f t="shared" si="5"/>
        <v>72</v>
      </c>
      <c r="B86" s="537" t="str">
        <f t="shared" si="6"/>
        <v>T</v>
      </c>
      <c r="C86" s="234" t="s">
        <v>607</v>
      </c>
      <c r="D86" s="243" t="s">
        <v>18</v>
      </c>
      <c r="E86" s="6">
        <f t="shared" si="7"/>
        <v>6</v>
      </c>
      <c r="F86" s="381"/>
      <c r="G86" s="7" t="str">
        <f>IFERROR(VLOOKUP(F86,得点テーブル!$B$6:$C$133,2,0),"")</f>
        <v/>
      </c>
      <c r="H86" s="172">
        <v>16</v>
      </c>
      <c r="I86" s="192">
        <v>6</v>
      </c>
      <c r="J86" s="425"/>
      <c r="K86" s="7" t="str">
        <f>IFERROR(VLOOKUP(J86,得点テーブル!$B$6:$D$133,3,0),"")</f>
        <v/>
      </c>
      <c r="L86" s="366"/>
      <c r="M86" s="193"/>
      <c r="N86" s="367"/>
      <c r="O86" s="192"/>
      <c r="P86" s="194"/>
      <c r="Q86" s="193"/>
      <c r="R86" s="416"/>
      <c r="S86" s="193"/>
      <c r="T86"/>
    </row>
    <row r="87" spans="1:20" ht="13.5" customHeight="1">
      <c r="A87" s="27">
        <f t="shared" si="5"/>
        <v>72</v>
      </c>
      <c r="B87" s="537" t="str">
        <f t="shared" si="6"/>
        <v>T</v>
      </c>
      <c r="C87" s="234" t="s">
        <v>859</v>
      </c>
      <c r="D87" s="243" t="s">
        <v>187</v>
      </c>
      <c r="E87" s="6">
        <f t="shared" si="7"/>
        <v>6</v>
      </c>
      <c r="F87" s="381"/>
      <c r="G87" s="7" t="str">
        <f>IFERROR(VLOOKUP(F87,得点テーブル!$B$6:$C$133,2,0),"")</f>
        <v/>
      </c>
      <c r="H87" s="172">
        <v>16</v>
      </c>
      <c r="I87" s="192">
        <v>6</v>
      </c>
      <c r="J87" s="425"/>
      <c r="K87" s="7" t="str">
        <f>IFERROR(VLOOKUP(J87,得点テーブル!$B$6:$D$133,3,0),"")</f>
        <v/>
      </c>
      <c r="L87" s="366"/>
      <c r="M87" s="193"/>
      <c r="N87" s="367"/>
      <c r="O87" s="192"/>
      <c r="P87" s="194"/>
      <c r="Q87" s="193"/>
      <c r="R87" s="416"/>
      <c r="S87" s="193"/>
      <c r="T87"/>
    </row>
    <row r="88" spans="1:20" ht="13.5" customHeight="1">
      <c r="A88" s="27">
        <f t="shared" si="5"/>
        <v>72</v>
      </c>
      <c r="B88" s="537" t="str">
        <f t="shared" si="6"/>
        <v>T</v>
      </c>
      <c r="C88" s="234" t="s">
        <v>608</v>
      </c>
      <c r="D88" s="243" t="s">
        <v>236</v>
      </c>
      <c r="E88" s="6">
        <f t="shared" si="7"/>
        <v>6</v>
      </c>
      <c r="F88" s="381"/>
      <c r="G88" s="7" t="str">
        <f>IFERROR(VLOOKUP(F88,得点テーブル!$B$6:$C$133,2,0),"")</f>
        <v/>
      </c>
      <c r="H88" s="172">
        <v>16</v>
      </c>
      <c r="I88" s="192">
        <v>6</v>
      </c>
      <c r="J88" s="425"/>
      <c r="K88" s="7" t="str">
        <f>IFERROR(VLOOKUP(J88,得点テーブル!$B$6:$D$133,3,0),"")</f>
        <v/>
      </c>
      <c r="L88" s="366"/>
      <c r="M88" s="193"/>
      <c r="N88" s="172"/>
      <c r="O88" s="192"/>
      <c r="P88" s="194"/>
      <c r="Q88" s="193"/>
      <c r="R88" s="416"/>
      <c r="S88" s="193"/>
      <c r="T88"/>
    </row>
    <row r="89" spans="1:20" ht="13.5" customHeight="1">
      <c r="A89" s="27">
        <f t="shared" si="5"/>
        <v>72</v>
      </c>
      <c r="B89" s="537" t="str">
        <f t="shared" si="6"/>
        <v>T</v>
      </c>
      <c r="C89" s="234" t="s">
        <v>609</v>
      </c>
      <c r="D89" s="243" t="s">
        <v>196</v>
      </c>
      <c r="E89" s="6">
        <f t="shared" si="7"/>
        <v>6</v>
      </c>
      <c r="F89" s="381"/>
      <c r="G89" s="7" t="str">
        <f>IFERROR(VLOOKUP(F89,得点テーブル!$B$6:$C$133,2,0),"")</f>
        <v/>
      </c>
      <c r="H89" s="172">
        <v>16</v>
      </c>
      <c r="I89" s="192">
        <v>6</v>
      </c>
      <c r="J89" s="425"/>
      <c r="K89" s="7" t="str">
        <f>IFERROR(VLOOKUP(J89,得点テーブル!$B$6:$D$133,3,0),"")</f>
        <v/>
      </c>
      <c r="L89" s="366"/>
      <c r="M89" s="193"/>
      <c r="N89" s="367"/>
      <c r="O89" s="192"/>
      <c r="P89" s="194"/>
      <c r="Q89" s="193"/>
      <c r="R89" s="416"/>
      <c r="S89" s="193"/>
      <c r="T89"/>
    </row>
    <row r="90" spans="1:20" ht="13.5" customHeight="1">
      <c r="A90" s="27">
        <f t="shared" si="5"/>
        <v>72</v>
      </c>
      <c r="B90" s="537" t="str">
        <f t="shared" si="6"/>
        <v>T</v>
      </c>
      <c r="C90" s="234" t="s">
        <v>611</v>
      </c>
      <c r="D90" s="243" t="s">
        <v>182</v>
      </c>
      <c r="E90" s="6">
        <f t="shared" si="7"/>
        <v>6</v>
      </c>
      <c r="F90" s="381"/>
      <c r="G90" s="7" t="str">
        <f>IFERROR(VLOOKUP(F90,得点テーブル!$B$6:$C$133,2,0),"")</f>
        <v/>
      </c>
      <c r="H90" s="172">
        <v>16</v>
      </c>
      <c r="I90" s="192">
        <v>6</v>
      </c>
      <c r="J90" s="425"/>
      <c r="K90" s="7" t="str">
        <f>IFERROR(VLOOKUP(J90,得点テーブル!$B$6:$D$133,3,0),"")</f>
        <v/>
      </c>
      <c r="L90" s="366"/>
      <c r="M90" s="193"/>
      <c r="N90" s="367"/>
      <c r="O90" s="192"/>
      <c r="P90" s="194"/>
      <c r="Q90" s="193"/>
      <c r="R90" s="416"/>
      <c r="S90" s="193"/>
      <c r="T90"/>
    </row>
    <row r="91" spans="1:20" ht="13.5" customHeight="1">
      <c r="A91" s="27">
        <f t="shared" si="5"/>
        <v>72</v>
      </c>
      <c r="B91" s="537" t="str">
        <f t="shared" si="6"/>
        <v>T</v>
      </c>
      <c r="C91" s="234" t="s">
        <v>612</v>
      </c>
      <c r="D91" s="243" t="s">
        <v>182</v>
      </c>
      <c r="E91" s="6">
        <f t="shared" si="7"/>
        <v>6</v>
      </c>
      <c r="F91" s="381"/>
      <c r="G91" s="7" t="str">
        <f>IFERROR(VLOOKUP(F91,得点テーブル!$B$6:$C$133,2,0),"")</f>
        <v/>
      </c>
      <c r="H91" s="172">
        <v>16</v>
      </c>
      <c r="I91" s="192">
        <v>6</v>
      </c>
      <c r="J91" s="425"/>
      <c r="K91" s="7" t="str">
        <f>IFERROR(VLOOKUP(J91,得点テーブル!$B$6:$D$133,3,0),"")</f>
        <v/>
      </c>
      <c r="L91" s="366"/>
      <c r="M91" s="193"/>
      <c r="N91" s="367"/>
      <c r="O91" s="192"/>
      <c r="P91" s="194"/>
      <c r="Q91" s="193"/>
      <c r="R91" s="416"/>
      <c r="S91" s="193"/>
      <c r="T91"/>
    </row>
    <row r="92" spans="1:20" ht="13.5" customHeight="1">
      <c r="A92" s="27">
        <f t="shared" si="5"/>
        <v>88</v>
      </c>
      <c r="B92" s="537" t="str">
        <f t="shared" si="6"/>
        <v/>
      </c>
      <c r="C92" s="234" t="s">
        <v>627</v>
      </c>
      <c r="D92" s="243" t="s">
        <v>857</v>
      </c>
      <c r="E92" s="6">
        <f t="shared" si="7"/>
        <v>4</v>
      </c>
      <c r="F92" s="381">
        <v>32</v>
      </c>
      <c r="G92" s="7">
        <f>IFERROR(VLOOKUP(F92,得点テーブル!$B$6:$C$133,2,0),"")</f>
        <v>4</v>
      </c>
      <c r="H92" s="172"/>
      <c r="I92" s="192"/>
      <c r="J92" s="425"/>
      <c r="K92" s="7" t="str">
        <f>IFERROR(VLOOKUP(J92,得点テーブル!$B$6:$D$133,3,0),"")</f>
        <v/>
      </c>
      <c r="L92" s="366"/>
      <c r="M92" s="193"/>
      <c r="N92" s="367"/>
      <c r="O92" s="192"/>
      <c r="P92" s="194"/>
      <c r="Q92" s="193"/>
      <c r="R92" s="416"/>
      <c r="S92" s="193"/>
      <c r="T92"/>
    </row>
    <row r="93" spans="1:20" ht="13.5" customHeight="1">
      <c r="A93" s="27">
        <f t="shared" si="5"/>
        <v>88</v>
      </c>
      <c r="B93" s="537" t="str">
        <f t="shared" si="6"/>
        <v>T</v>
      </c>
      <c r="C93" s="234" t="s">
        <v>628</v>
      </c>
      <c r="D93" s="243" t="s">
        <v>858</v>
      </c>
      <c r="E93" s="6">
        <f t="shared" si="7"/>
        <v>4</v>
      </c>
      <c r="F93" s="381">
        <v>32</v>
      </c>
      <c r="G93" s="7">
        <f>IFERROR(VLOOKUP(F93,得点テーブル!$B$6:$C$133,2,0),"")</f>
        <v>4</v>
      </c>
      <c r="H93" s="172"/>
      <c r="I93" s="192"/>
      <c r="J93" s="425"/>
      <c r="K93" s="7" t="str">
        <f>IFERROR(VLOOKUP(J93,得点テーブル!$B$6:$D$133,3,0),"")</f>
        <v/>
      </c>
      <c r="L93" s="366"/>
      <c r="M93" s="193"/>
      <c r="N93" s="367"/>
      <c r="O93" s="192"/>
      <c r="P93" s="194"/>
      <c r="Q93" s="193"/>
      <c r="R93" s="416"/>
      <c r="S93" s="193"/>
      <c r="T93"/>
    </row>
    <row r="94" spans="1:20" ht="13.5" customHeight="1">
      <c r="A94" s="27">
        <f t="shared" si="5"/>
        <v>88</v>
      </c>
      <c r="B94" s="537" t="str">
        <f t="shared" si="6"/>
        <v>T</v>
      </c>
      <c r="C94" s="234" t="s">
        <v>871</v>
      </c>
      <c r="D94" s="243" t="s">
        <v>200</v>
      </c>
      <c r="E94" s="6">
        <f t="shared" si="7"/>
        <v>4</v>
      </c>
      <c r="F94" s="381">
        <v>32</v>
      </c>
      <c r="G94" s="7">
        <f>IFERROR(VLOOKUP(F94,得点テーブル!$B$6:$C$133,2,0),"")</f>
        <v>4</v>
      </c>
      <c r="H94" s="172"/>
      <c r="I94" s="192"/>
      <c r="J94" s="425"/>
      <c r="K94" s="7" t="str">
        <f>IFERROR(VLOOKUP(J94,得点テーブル!$B$6:$D$133,3,0),"")</f>
        <v/>
      </c>
      <c r="L94" s="366"/>
      <c r="M94" s="193"/>
      <c r="N94" s="367"/>
      <c r="O94" s="192"/>
      <c r="P94" s="194"/>
      <c r="Q94" s="193"/>
      <c r="R94" s="416"/>
      <c r="S94" s="193"/>
      <c r="T94"/>
    </row>
    <row r="95" spans="1:20" ht="13.5" customHeight="1">
      <c r="A95" s="27">
        <f t="shared" si="5"/>
        <v>88</v>
      </c>
      <c r="B95" s="537" t="str">
        <f t="shared" si="6"/>
        <v>T</v>
      </c>
      <c r="C95" s="234" t="s">
        <v>872</v>
      </c>
      <c r="D95" s="243" t="s">
        <v>776</v>
      </c>
      <c r="E95" s="6">
        <f t="shared" si="7"/>
        <v>4</v>
      </c>
      <c r="F95" s="381">
        <v>32</v>
      </c>
      <c r="G95" s="7">
        <f>IFERROR(VLOOKUP(F95,得点テーブル!$B$6:$C$133,2,0),"")</f>
        <v>4</v>
      </c>
      <c r="H95" s="172"/>
      <c r="I95" s="192"/>
      <c r="J95" s="425"/>
      <c r="K95" s="7" t="str">
        <f>IFERROR(VLOOKUP(J95,得点テーブル!$B$6:$D$133,3,0),"")</f>
        <v/>
      </c>
      <c r="L95" s="366"/>
      <c r="M95" s="193"/>
      <c r="N95" s="367"/>
      <c r="O95" s="192"/>
      <c r="P95" s="194"/>
      <c r="Q95" s="193"/>
      <c r="R95" s="416"/>
      <c r="S95" s="193"/>
      <c r="T95"/>
    </row>
    <row r="96" spans="1:20" ht="13.5" customHeight="1">
      <c r="A96" s="27">
        <f t="shared" si="5"/>
        <v>88</v>
      </c>
      <c r="B96" s="537" t="str">
        <f t="shared" si="6"/>
        <v>T</v>
      </c>
      <c r="C96" s="234" t="s">
        <v>873</v>
      </c>
      <c r="D96" s="243" t="s">
        <v>874</v>
      </c>
      <c r="E96" s="6">
        <f t="shared" si="7"/>
        <v>4</v>
      </c>
      <c r="F96" s="381">
        <v>32</v>
      </c>
      <c r="G96" s="7">
        <f>IFERROR(VLOOKUP(F96,得点テーブル!$B$6:$C$133,2,0),"")</f>
        <v>4</v>
      </c>
      <c r="H96" s="172"/>
      <c r="I96" s="192"/>
      <c r="J96" s="425"/>
      <c r="K96" s="7" t="str">
        <f>IFERROR(VLOOKUP(J96,得点テーブル!$B$6:$D$133,3,0),"")</f>
        <v/>
      </c>
      <c r="L96" s="366"/>
      <c r="M96" s="193"/>
      <c r="N96" s="367"/>
      <c r="O96" s="192"/>
      <c r="P96" s="194"/>
      <c r="Q96" s="193"/>
      <c r="R96" s="416"/>
      <c r="S96" s="193"/>
      <c r="T96"/>
    </row>
    <row r="97" spans="1:20" ht="13.5" customHeight="1">
      <c r="A97" s="27">
        <f t="shared" si="5"/>
        <v>88</v>
      </c>
      <c r="B97" s="537" t="str">
        <f t="shared" si="6"/>
        <v>T</v>
      </c>
      <c r="C97" s="234" t="s">
        <v>875</v>
      </c>
      <c r="D97" s="285" t="s">
        <v>874</v>
      </c>
      <c r="E97" s="6">
        <f t="shared" si="7"/>
        <v>4</v>
      </c>
      <c r="F97" s="381">
        <v>32</v>
      </c>
      <c r="G97" s="7">
        <f>IFERROR(VLOOKUP(F97,得点テーブル!$B$6:$C$133,2,0),"")</f>
        <v>4</v>
      </c>
      <c r="H97" s="172"/>
      <c r="I97" s="192"/>
      <c r="J97" s="425"/>
      <c r="K97" s="7" t="str">
        <f>IFERROR(VLOOKUP(J97,得点テーブル!$B$6:$D$133,3,0),"")</f>
        <v/>
      </c>
      <c r="L97" s="366"/>
      <c r="M97" s="193"/>
      <c r="N97" s="367"/>
      <c r="O97" s="192"/>
      <c r="P97" s="194"/>
      <c r="Q97" s="193"/>
      <c r="R97" s="416"/>
      <c r="S97" s="193"/>
      <c r="T97"/>
    </row>
    <row r="98" spans="1:20" ht="13.5" customHeight="1">
      <c r="A98" s="27">
        <f t="shared" si="5"/>
        <v>88</v>
      </c>
      <c r="B98" s="537" t="str">
        <f t="shared" si="6"/>
        <v>T</v>
      </c>
      <c r="C98" s="234" t="s">
        <v>876</v>
      </c>
      <c r="D98" s="243" t="s">
        <v>877</v>
      </c>
      <c r="E98" s="6">
        <f t="shared" si="7"/>
        <v>4</v>
      </c>
      <c r="F98" s="381">
        <v>32</v>
      </c>
      <c r="G98" s="7">
        <f>IFERROR(VLOOKUP(F98,得点テーブル!$B$6:$C$133,2,0),"")</f>
        <v>4</v>
      </c>
      <c r="H98" s="172"/>
      <c r="I98" s="192"/>
      <c r="J98" s="425"/>
      <c r="K98" s="7" t="str">
        <f>IFERROR(VLOOKUP(J98,得点テーブル!$B$6:$D$133,3,0),"")</f>
        <v/>
      </c>
      <c r="L98" s="366"/>
      <c r="M98" s="193"/>
      <c r="N98" s="367"/>
      <c r="O98" s="192"/>
      <c r="P98" s="194"/>
      <c r="Q98" s="193"/>
      <c r="R98" s="416"/>
      <c r="S98" s="193"/>
      <c r="T98"/>
    </row>
    <row r="99" spans="1:20" ht="13.5" customHeight="1">
      <c r="A99" s="27">
        <f t="shared" si="5"/>
        <v>88</v>
      </c>
      <c r="B99" s="537" t="str">
        <f t="shared" si="6"/>
        <v>T</v>
      </c>
      <c r="C99" s="234" t="s">
        <v>879</v>
      </c>
      <c r="D99" s="243" t="s">
        <v>878</v>
      </c>
      <c r="E99" s="6">
        <f t="shared" si="7"/>
        <v>4</v>
      </c>
      <c r="F99" s="381">
        <v>32</v>
      </c>
      <c r="G99" s="7">
        <f>IFERROR(VLOOKUP(F99,得点テーブル!$B$6:$C$133,2,0),"")</f>
        <v>4</v>
      </c>
      <c r="H99" s="172"/>
      <c r="I99" s="192"/>
      <c r="J99" s="425"/>
      <c r="K99" s="7" t="str">
        <f>IFERROR(VLOOKUP(J99,得点テーブル!$B$6:$D$133,3,0),"")</f>
        <v/>
      </c>
      <c r="L99" s="366"/>
      <c r="M99" s="193"/>
      <c r="N99" s="367"/>
      <c r="O99" s="192"/>
      <c r="P99" s="194"/>
      <c r="Q99" s="193"/>
      <c r="R99" s="416"/>
      <c r="S99" s="193"/>
      <c r="T99"/>
    </row>
    <row r="100" spans="1:20" ht="13.5" customHeight="1">
      <c r="A100" s="27">
        <f t="shared" si="5"/>
        <v>88</v>
      </c>
      <c r="B100" s="537" t="str">
        <f t="shared" si="6"/>
        <v>T</v>
      </c>
      <c r="C100" s="234" t="s">
        <v>880</v>
      </c>
      <c r="D100" s="243" t="s">
        <v>882</v>
      </c>
      <c r="E100" s="6">
        <f t="shared" si="7"/>
        <v>4</v>
      </c>
      <c r="F100" s="381">
        <v>32</v>
      </c>
      <c r="G100" s="7">
        <f>IFERROR(VLOOKUP(F100,得点テーブル!$B$6:$C$133,2,0),"")</f>
        <v>4</v>
      </c>
      <c r="H100" s="172"/>
      <c r="I100" s="192"/>
      <c r="J100" s="425"/>
      <c r="K100" s="7" t="str">
        <f>IFERROR(VLOOKUP(J100,得点テーブル!$B$6:$D$133,3,0),"")</f>
        <v/>
      </c>
      <c r="L100" s="366"/>
      <c r="M100" s="193"/>
      <c r="N100" s="367"/>
      <c r="O100" s="192"/>
      <c r="P100" s="194"/>
      <c r="Q100" s="193"/>
      <c r="R100" s="416"/>
      <c r="S100" s="193"/>
    </row>
    <row r="101" spans="1:20" ht="13.5" customHeight="1">
      <c r="A101" s="27">
        <f t="shared" ref="A101:A117" si="8">RANK(E101,$E$5:$E$249,0)</f>
        <v>88</v>
      </c>
      <c r="B101" s="537" t="str">
        <f t="shared" si="6"/>
        <v>T</v>
      </c>
      <c r="C101" s="234" t="s">
        <v>881</v>
      </c>
      <c r="D101" s="243" t="s">
        <v>882</v>
      </c>
      <c r="E101" s="6">
        <f t="shared" ref="E101:E117" si="9">SUM(G101,I101,K101,M101,O101,Q101,S101)</f>
        <v>4</v>
      </c>
      <c r="F101" s="381">
        <v>32</v>
      </c>
      <c r="G101" s="7">
        <f>IFERROR(VLOOKUP(F101,得点テーブル!$B$6:$C$133,2,0),"")</f>
        <v>4</v>
      </c>
      <c r="H101" s="172"/>
      <c r="I101" s="192"/>
      <c r="J101" s="425"/>
      <c r="K101" s="7" t="str">
        <f>IFERROR(VLOOKUP(J101,得点テーブル!$B$6:$D$133,3,0),"")</f>
        <v/>
      </c>
      <c r="L101" s="366"/>
      <c r="M101" s="193"/>
      <c r="N101" s="367"/>
      <c r="O101" s="192"/>
      <c r="P101" s="194"/>
      <c r="Q101" s="193"/>
      <c r="R101" s="416"/>
      <c r="S101" s="193"/>
      <c r="T101"/>
    </row>
    <row r="102" spans="1:20" ht="13.5" customHeight="1">
      <c r="A102" s="27">
        <f t="shared" si="8"/>
        <v>88</v>
      </c>
      <c r="B102" s="537" t="str">
        <f t="shared" si="6"/>
        <v>T</v>
      </c>
      <c r="C102" s="234" t="s">
        <v>883</v>
      </c>
      <c r="D102" s="243" t="s">
        <v>874</v>
      </c>
      <c r="E102" s="6">
        <f t="shared" si="9"/>
        <v>4</v>
      </c>
      <c r="F102" s="381">
        <v>32</v>
      </c>
      <c r="G102" s="7">
        <f>IFERROR(VLOOKUP(F102,得点テーブル!$B$6:$C$133,2,0),"")</f>
        <v>4</v>
      </c>
      <c r="H102" s="172"/>
      <c r="I102" s="192"/>
      <c r="J102" s="425"/>
      <c r="K102" s="7" t="str">
        <f>IFERROR(VLOOKUP(J102,得点テーブル!$B$6:$D$133,3,0),"")</f>
        <v/>
      </c>
      <c r="L102" s="366"/>
      <c r="M102" s="193"/>
      <c r="N102" s="367"/>
      <c r="O102" s="192"/>
      <c r="P102" s="194"/>
      <c r="Q102" s="193"/>
      <c r="R102" s="416"/>
      <c r="S102" s="193"/>
      <c r="T102"/>
    </row>
    <row r="103" spans="1:20" ht="13.5" customHeight="1">
      <c r="A103" s="27">
        <f t="shared" si="8"/>
        <v>88</v>
      </c>
      <c r="B103" s="537" t="str">
        <f t="shared" si="6"/>
        <v>T</v>
      </c>
      <c r="C103" s="234" t="s">
        <v>884</v>
      </c>
      <c r="D103" s="243" t="s">
        <v>874</v>
      </c>
      <c r="E103" s="6">
        <f t="shared" si="9"/>
        <v>4</v>
      </c>
      <c r="F103" s="381">
        <v>32</v>
      </c>
      <c r="G103" s="7">
        <f>IFERROR(VLOOKUP(F103,得点テーブル!$B$6:$C$133,2,0),"")</f>
        <v>4</v>
      </c>
      <c r="H103" s="172"/>
      <c r="I103" s="192"/>
      <c r="J103" s="425"/>
      <c r="K103" s="7" t="str">
        <f>IFERROR(VLOOKUP(J103,得点テーブル!$B$6:$D$133,3,0),"")</f>
        <v/>
      </c>
      <c r="L103" s="366"/>
      <c r="M103" s="193"/>
      <c r="N103" s="367"/>
      <c r="O103" s="192"/>
      <c r="P103" s="194"/>
      <c r="Q103" s="193"/>
      <c r="R103" s="416"/>
      <c r="S103" s="193"/>
      <c r="T103"/>
    </row>
    <row r="104" spans="1:20" ht="13.5" customHeight="1">
      <c r="A104" s="27">
        <f t="shared" si="8"/>
        <v>88</v>
      </c>
      <c r="B104" s="537" t="str">
        <f t="shared" si="6"/>
        <v>T</v>
      </c>
      <c r="C104" s="234" t="s">
        <v>885</v>
      </c>
      <c r="D104" s="243" t="s">
        <v>878</v>
      </c>
      <c r="E104" s="6">
        <f t="shared" si="9"/>
        <v>4</v>
      </c>
      <c r="F104" s="381">
        <v>32</v>
      </c>
      <c r="G104" s="7">
        <f>IFERROR(VLOOKUP(F104,得点テーブル!$B$6:$C$133,2,0),"")</f>
        <v>4</v>
      </c>
      <c r="H104" s="172"/>
      <c r="I104" s="192"/>
      <c r="J104" s="425"/>
      <c r="K104" s="7" t="str">
        <f>IFERROR(VLOOKUP(J104,得点テーブル!$B$6:$D$133,3,0),"")</f>
        <v/>
      </c>
      <c r="L104" s="366"/>
      <c r="M104" s="193"/>
      <c r="N104" s="367"/>
      <c r="O104" s="192"/>
      <c r="P104" s="194"/>
      <c r="Q104" s="193"/>
      <c r="R104" s="416"/>
      <c r="S104" s="193"/>
      <c r="T104"/>
    </row>
    <row r="105" spans="1:20" ht="13.5" customHeight="1">
      <c r="A105" s="27">
        <f t="shared" si="8"/>
        <v>88</v>
      </c>
      <c r="B105" s="537" t="str">
        <f t="shared" si="6"/>
        <v>T</v>
      </c>
      <c r="C105" s="234" t="s">
        <v>886</v>
      </c>
      <c r="D105" s="243" t="s">
        <v>878</v>
      </c>
      <c r="E105" s="6">
        <f t="shared" si="9"/>
        <v>4</v>
      </c>
      <c r="F105" s="381">
        <v>32</v>
      </c>
      <c r="G105" s="7">
        <f>IFERROR(VLOOKUP(F105,得点テーブル!$B$6:$C$133,2,0),"")</f>
        <v>4</v>
      </c>
      <c r="H105" s="172"/>
      <c r="I105" s="192"/>
      <c r="J105" s="425"/>
      <c r="K105" s="7" t="str">
        <f>IFERROR(VLOOKUP(J105,得点テーブル!$B$6:$D$133,3,0),"")</f>
        <v/>
      </c>
      <c r="L105" s="366"/>
      <c r="M105" s="193"/>
      <c r="N105" s="367"/>
      <c r="O105" s="192"/>
      <c r="P105" s="194"/>
      <c r="Q105" s="193"/>
      <c r="R105" s="416"/>
      <c r="S105" s="193"/>
      <c r="T105"/>
    </row>
    <row r="106" spans="1:20" ht="13.5" customHeight="1">
      <c r="A106" s="27">
        <f t="shared" si="8"/>
        <v>88</v>
      </c>
      <c r="B106" s="537" t="str">
        <f t="shared" si="6"/>
        <v>T</v>
      </c>
      <c r="C106" s="234" t="s">
        <v>887</v>
      </c>
      <c r="D106" s="243" t="s">
        <v>878</v>
      </c>
      <c r="E106" s="6">
        <f t="shared" si="9"/>
        <v>4</v>
      </c>
      <c r="F106" s="381">
        <v>32</v>
      </c>
      <c r="G106" s="7">
        <f>IFERROR(VLOOKUP(F106,得点テーブル!$B$6:$C$133,2,0),"")</f>
        <v>4</v>
      </c>
      <c r="H106" s="172"/>
      <c r="I106" s="192"/>
      <c r="J106" s="425"/>
      <c r="K106" s="7" t="str">
        <f>IFERROR(VLOOKUP(J106,得点テーブル!$B$6:$D$133,3,0),"")</f>
        <v/>
      </c>
      <c r="L106" s="366"/>
      <c r="M106" s="193"/>
      <c r="N106" s="367"/>
      <c r="O106" s="192"/>
      <c r="P106" s="194"/>
      <c r="Q106" s="193"/>
      <c r="R106" s="416"/>
      <c r="S106" s="193"/>
      <c r="T106"/>
    </row>
    <row r="107" spans="1:20" ht="13.5" customHeight="1">
      <c r="A107" s="27">
        <f t="shared" si="8"/>
        <v>88</v>
      </c>
      <c r="B107" s="537" t="str">
        <f t="shared" si="6"/>
        <v>T</v>
      </c>
      <c r="C107" s="234" t="s">
        <v>888</v>
      </c>
      <c r="D107" s="243" t="s">
        <v>878</v>
      </c>
      <c r="E107" s="6">
        <f t="shared" si="9"/>
        <v>4</v>
      </c>
      <c r="F107" s="381">
        <v>32</v>
      </c>
      <c r="G107" s="7">
        <f>IFERROR(VLOOKUP(F107,得点テーブル!$B$6:$C$133,2,0),"")</f>
        <v>4</v>
      </c>
      <c r="H107" s="172"/>
      <c r="I107" s="192"/>
      <c r="J107" s="425"/>
      <c r="K107" s="7" t="str">
        <f>IFERROR(VLOOKUP(J107,得点テーブル!$B$6:$D$133,3,0),"")</f>
        <v/>
      </c>
      <c r="L107" s="366"/>
      <c r="M107" s="193"/>
      <c r="N107" s="367"/>
      <c r="O107" s="192"/>
      <c r="P107" s="194"/>
      <c r="Q107" s="193"/>
      <c r="R107" s="416"/>
      <c r="S107" s="193"/>
      <c r="T107"/>
    </row>
    <row r="108" spans="1:20" ht="13.5" customHeight="1">
      <c r="A108" s="27">
        <f t="shared" si="8"/>
        <v>88</v>
      </c>
      <c r="B108" s="537" t="str">
        <f t="shared" si="6"/>
        <v>T</v>
      </c>
      <c r="C108" s="234" t="s">
        <v>591</v>
      </c>
      <c r="D108" s="243" t="s">
        <v>236</v>
      </c>
      <c r="E108" s="6">
        <f t="shared" si="9"/>
        <v>4</v>
      </c>
      <c r="F108" s="381"/>
      <c r="G108" s="7" t="str">
        <f>IFERROR(VLOOKUP(F108,得点テーブル!$B$6:$C$133,2,0),"")</f>
        <v/>
      </c>
      <c r="H108" s="172">
        <v>32</v>
      </c>
      <c r="I108" s="192">
        <v>4</v>
      </c>
      <c r="J108" s="425"/>
      <c r="K108" s="7" t="str">
        <f>IFERROR(VLOOKUP(J108,得点テーブル!$B$6:$D$133,3,0),"")</f>
        <v/>
      </c>
      <c r="L108" s="366"/>
      <c r="M108" s="193"/>
      <c r="N108" s="367"/>
      <c r="O108" s="192"/>
      <c r="P108" s="194"/>
      <c r="Q108" s="193"/>
      <c r="R108" s="416"/>
      <c r="S108" s="193"/>
      <c r="T108"/>
    </row>
    <row r="109" spans="1:20" ht="13.5" customHeight="1">
      <c r="A109" s="27">
        <f t="shared" si="8"/>
        <v>88</v>
      </c>
      <c r="B109" s="537" t="str">
        <f t="shared" si="6"/>
        <v>T</v>
      </c>
      <c r="C109" s="201" t="s">
        <v>616</v>
      </c>
      <c r="D109" s="243" t="s">
        <v>18</v>
      </c>
      <c r="E109" s="6">
        <f t="shared" si="9"/>
        <v>4</v>
      </c>
      <c r="F109" s="381"/>
      <c r="G109" s="7" t="str">
        <f>IFERROR(VLOOKUP(F109,得点テーブル!$B$6:$C$133,2,0),"")</f>
        <v/>
      </c>
      <c r="H109" s="172">
        <v>32</v>
      </c>
      <c r="I109" s="192">
        <v>4</v>
      </c>
      <c r="J109" s="426"/>
      <c r="K109" s="7" t="str">
        <f>IFERROR(VLOOKUP(J109,得点テーブル!$B$6:$D$133,3,0),"")</f>
        <v/>
      </c>
      <c r="L109" s="230"/>
      <c r="M109" s="193"/>
      <c r="N109" s="172"/>
      <c r="O109" s="192"/>
      <c r="P109" s="194"/>
      <c r="Q109" s="193"/>
      <c r="R109" s="416"/>
      <c r="S109" s="193"/>
      <c r="T109"/>
    </row>
    <row r="110" spans="1:20" ht="13.5" customHeight="1">
      <c r="A110" s="27">
        <f t="shared" si="8"/>
        <v>88</v>
      </c>
      <c r="B110" s="537" t="str">
        <f t="shared" si="6"/>
        <v>T</v>
      </c>
      <c r="C110" s="234" t="s">
        <v>617</v>
      </c>
      <c r="D110" s="243" t="s">
        <v>18</v>
      </c>
      <c r="E110" s="6">
        <f t="shared" si="9"/>
        <v>4</v>
      </c>
      <c r="F110" s="381"/>
      <c r="G110" s="7" t="str">
        <f>IFERROR(VLOOKUP(F110,得点テーブル!$B$6:$C$133,2,0),"")</f>
        <v/>
      </c>
      <c r="H110" s="172">
        <v>32</v>
      </c>
      <c r="I110" s="192">
        <v>4</v>
      </c>
      <c r="J110" s="425"/>
      <c r="K110" s="7" t="str">
        <f>IFERROR(VLOOKUP(J110,得点テーブル!$B$6:$D$133,3,0),"")</f>
        <v/>
      </c>
      <c r="L110" s="366"/>
      <c r="M110" s="193"/>
      <c r="N110" s="367"/>
      <c r="O110" s="192"/>
      <c r="P110" s="194"/>
      <c r="Q110" s="193"/>
      <c r="R110" s="416"/>
      <c r="S110" s="193"/>
      <c r="T110"/>
    </row>
    <row r="111" spans="1:20" ht="13.5" customHeight="1">
      <c r="A111" s="27">
        <f t="shared" si="8"/>
        <v>88</v>
      </c>
      <c r="B111" s="537" t="str">
        <f t="shared" si="6"/>
        <v>T</v>
      </c>
      <c r="C111" s="234" t="s">
        <v>618</v>
      </c>
      <c r="D111" s="243" t="s">
        <v>244</v>
      </c>
      <c r="E111" s="6">
        <f t="shared" si="9"/>
        <v>4</v>
      </c>
      <c r="F111" s="381"/>
      <c r="G111" s="7" t="str">
        <f>IFERROR(VLOOKUP(F111,得点テーブル!$B$6:$C$133,2,0),"")</f>
        <v/>
      </c>
      <c r="H111" s="172">
        <v>32</v>
      </c>
      <c r="I111" s="192">
        <v>4</v>
      </c>
      <c r="J111" s="425"/>
      <c r="K111" s="7" t="str">
        <f>IFERROR(VLOOKUP(J111,得点テーブル!$B$6:$D$133,3,0),"")</f>
        <v/>
      </c>
      <c r="L111" s="366"/>
      <c r="M111" s="193"/>
      <c r="N111" s="367"/>
      <c r="O111" s="192"/>
      <c r="P111" s="194"/>
      <c r="Q111" s="193"/>
      <c r="R111" s="416"/>
      <c r="S111" s="193"/>
      <c r="T111"/>
    </row>
    <row r="112" spans="1:20" ht="13.25" customHeight="1">
      <c r="A112" s="27">
        <f t="shared" si="8"/>
        <v>88</v>
      </c>
      <c r="B112" s="537" t="str">
        <f t="shared" si="6"/>
        <v>T</v>
      </c>
      <c r="C112" s="234" t="s">
        <v>619</v>
      </c>
      <c r="D112" s="243" t="s">
        <v>244</v>
      </c>
      <c r="E112" s="6">
        <f t="shared" si="9"/>
        <v>4</v>
      </c>
      <c r="F112" s="381"/>
      <c r="G112" s="7" t="str">
        <f>IFERROR(VLOOKUP(F112,得点テーブル!$B$6:$C$133,2,0),"")</f>
        <v/>
      </c>
      <c r="H112" s="172">
        <v>32</v>
      </c>
      <c r="I112" s="192">
        <v>4</v>
      </c>
      <c r="J112" s="425"/>
      <c r="K112" s="7" t="str">
        <f>IFERROR(VLOOKUP(J112,得点テーブル!$B$6:$D$133,3,0),"")</f>
        <v/>
      </c>
      <c r="L112" s="366"/>
      <c r="M112" s="193"/>
      <c r="N112" s="367"/>
      <c r="O112" s="192"/>
      <c r="P112" s="194"/>
      <c r="Q112" s="193"/>
      <c r="R112" s="416"/>
      <c r="S112" s="193"/>
      <c r="T112"/>
    </row>
    <row r="113" spans="1:20" ht="13.5" customHeight="1">
      <c r="A113" s="27">
        <f t="shared" si="8"/>
        <v>88</v>
      </c>
      <c r="B113" s="537" t="str">
        <f t="shared" si="6"/>
        <v>T</v>
      </c>
      <c r="C113" s="234" t="s">
        <v>621</v>
      </c>
      <c r="D113" s="243" t="s">
        <v>179</v>
      </c>
      <c r="E113" s="6">
        <f t="shared" si="9"/>
        <v>4</v>
      </c>
      <c r="F113" s="381"/>
      <c r="G113" s="7" t="str">
        <f>IFERROR(VLOOKUP(F113,得点テーブル!$B$6:$C$133,2,0),"")</f>
        <v/>
      </c>
      <c r="H113" s="172">
        <v>32</v>
      </c>
      <c r="I113" s="192">
        <v>4</v>
      </c>
      <c r="J113" s="425"/>
      <c r="K113" s="7" t="str">
        <f>IFERROR(VLOOKUP(J113,得点テーブル!$B$6:$D$133,3,0),"")</f>
        <v/>
      </c>
      <c r="L113" s="366"/>
      <c r="M113" s="193"/>
      <c r="N113" s="367"/>
      <c r="O113" s="192"/>
      <c r="P113" s="194"/>
      <c r="Q113" s="193"/>
      <c r="R113" s="416"/>
      <c r="S113" s="193"/>
      <c r="T113"/>
    </row>
    <row r="114" spans="1:20" ht="13.5" customHeight="1">
      <c r="A114" s="27">
        <f t="shared" si="8"/>
        <v>88</v>
      </c>
      <c r="B114" s="537" t="str">
        <f t="shared" si="6"/>
        <v>T</v>
      </c>
      <c r="C114" s="234" t="s">
        <v>622</v>
      </c>
      <c r="D114" s="243" t="s">
        <v>179</v>
      </c>
      <c r="E114" s="6">
        <f t="shared" si="9"/>
        <v>4</v>
      </c>
      <c r="F114" s="381"/>
      <c r="G114" s="7" t="str">
        <f>IFERROR(VLOOKUP(F114,得点テーブル!$B$6:$C$133,2,0),"")</f>
        <v/>
      </c>
      <c r="H114" s="172">
        <v>32</v>
      </c>
      <c r="I114" s="192">
        <v>4</v>
      </c>
      <c r="J114" s="425"/>
      <c r="K114" s="7" t="str">
        <f>IFERROR(VLOOKUP(J114,得点テーブル!$B$6:$D$133,3,0),"")</f>
        <v/>
      </c>
      <c r="L114" s="366"/>
      <c r="M114" s="193"/>
      <c r="N114" s="367"/>
      <c r="O114" s="192"/>
      <c r="P114" s="194"/>
      <c r="Q114" s="193"/>
      <c r="R114" s="416"/>
      <c r="S114" s="193"/>
      <c r="T114"/>
    </row>
    <row r="115" spans="1:20" ht="13.5" customHeight="1">
      <c r="A115" s="27">
        <f t="shared" si="8"/>
        <v>88</v>
      </c>
      <c r="B115" s="537" t="str">
        <f t="shared" si="6"/>
        <v>T</v>
      </c>
      <c r="C115" s="234" t="s">
        <v>625</v>
      </c>
      <c r="D115" s="243" t="s">
        <v>183</v>
      </c>
      <c r="E115" s="6">
        <f t="shared" si="9"/>
        <v>4</v>
      </c>
      <c r="F115" s="381"/>
      <c r="G115" s="7" t="str">
        <f>IFERROR(VLOOKUP(F115,得点テーブル!$B$6:$C$133,2,0),"")</f>
        <v/>
      </c>
      <c r="H115" s="172">
        <v>32</v>
      </c>
      <c r="I115" s="192">
        <v>4</v>
      </c>
      <c r="J115" s="425"/>
      <c r="K115" s="7" t="str">
        <f>IFERROR(VLOOKUP(J115,得点テーブル!$B$6:$D$133,3,0),"")</f>
        <v/>
      </c>
      <c r="L115" s="366"/>
      <c r="M115" s="193"/>
      <c r="N115" s="367"/>
      <c r="O115" s="192"/>
      <c r="P115" s="194"/>
      <c r="Q115" s="193"/>
      <c r="R115" s="416"/>
      <c r="S115" s="193"/>
      <c r="T115"/>
    </row>
    <row r="116" spans="1:20" ht="13.5" customHeight="1">
      <c r="A116" s="27">
        <f t="shared" si="8"/>
        <v>88</v>
      </c>
      <c r="B116" s="537" t="str">
        <f t="shared" si="6"/>
        <v>T</v>
      </c>
      <c r="C116" s="234" t="s">
        <v>629</v>
      </c>
      <c r="D116" s="243" t="s">
        <v>212</v>
      </c>
      <c r="E116" s="6">
        <f t="shared" si="9"/>
        <v>4</v>
      </c>
      <c r="F116" s="381"/>
      <c r="G116" s="7" t="str">
        <f>IFERROR(VLOOKUP(F116,得点テーブル!$B$6:$C$133,2,0),"")</f>
        <v/>
      </c>
      <c r="H116" s="172">
        <v>32</v>
      </c>
      <c r="I116" s="192">
        <v>4</v>
      </c>
      <c r="J116" s="425"/>
      <c r="K116" s="7" t="str">
        <f>IFERROR(VLOOKUP(J116,得点テーブル!$B$6:$D$133,3,0),"")</f>
        <v/>
      </c>
      <c r="L116" s="366"/>
      <c r="M116" s="193"/>
      <c r="N116" s="367"/>
      <c r="O116" s="192"/>
      <c r="P116" s="194"/>
      <c r="Q116" s="193"/>
      <c r="R116" s="416"/>
      <c r="S116" s="193"/>
      <c r="T116"/>
    </row>
    <row r="117" spans="1:20" ht="13.5" customHeight="1">
      <c r="A117" s="27">
        <f t="shared" si="8"/>
        <v>88</v>
      </c>
      <c r="B117" s="537" t="str">
        <f t="shared" si="6"/>
        <v>T</v>
      </c>
      <c r="C117" s="234" t="s">
        <v>630</v>
      </c>
      <c r="D117" s="243" t="s">
        <v>212</v>
      </c>
      <c r="E117" s="6">
        <f t="shared" si="9"/>
        <v>4</v>
      </c>
      <c r="F117" s="381"/>
      <c r="G117" s="7" t="str">
        <f>IFERROR(VLOOKUP(F117,得点テーブル!$B$6:$C$133,2,0),"")</f>
        <v/>
      </c>
      <c r="H117" s="172">
        <v>32</v>
      </c>
      <c r="I117" s="192">
        <v>4</v>
      </c>
      <c r="J117" s="425"/>
      <c r="K117" s="7" t="str">
        <f>IFERROR(VLOOKUP(J117,得点テーブル!$B$6:$D$133,3,0),"")</f>
        <v/>
      </c>
      <c r="L117" s="366"/>
      <c r="M117" s="193"/>
      <c r="N117" s="367"/>
      <c r="O117" s="192"/>
      <c r="P117" s="194"/>
      <c r="Q117" s="193"/>
      <c r="R117" s="416"/>
      <c r="S117" s="193"/>
      <c r="T117"/>
    </row>
    <row r="118" spans="1:20" ht="13.5" customHeight="1">
      <c r="A118" s="27"/>
      <c r="B118" s="220"/>
      <c r="C118" s="234"/>
      <c r="D118" s="243"/>
      <c r="E118" s="6"/>
      <c r="F118" s="427"/>
      <c r="G118" s="7"/>
      <c r="H118" s="172"/>
      <c r="I118" s="192"/>
      <c r="J118" s="425"/>
      <c r="K118" s="7"/>
      <c r="L118" s="366"/>
      <c r="M118" s="193"/>
      <c r="N118" s="367"/>
      <c r="O118" s="192"/>
      <c r="P118" s="194"/>
      <c r="Q118" s="193"/>
      <c r="R118" s="416"/>
      <c r="S118" s="193"/>
      <c r="T118"/>
    </row>
    <row r="119" spans="1:20" s="32" customFormat="1">
      <c r="A119" s="57"/>
      <c r="B119" s="57"/>
      <c r="C119" s="58"/>
      <c r="D119" s="58"/>
      <c r="E119" s="57"/>
      <c r="F119" s="57"/>
      <c r="G119" s="57"/>
      <c r="H119" s="153"/>
      <c r="I119" s="57"/>
      <c r="J119" s="57"/>
      <c r="K119" s="57"/>
      <c r="L119" s="57"/>
      <c r="M119" s="57"/>
      <c r="N119" s="126"/>
      <c r="O119" s="57"/>
      <c r="P119" s="57"/>
      <c r="Q119" s="57"/>
      <c r="R119" s="126"/>
      <c r="S119" s="57"/>
    </row>
    <row r="120" spans="1:20">
      <c r="E120" s="217"/>
    </row>
    <row r="121" spans="1:20">
      <c r="E121" s="195"/>
    </row>
    <row r="122" spans="1:20">
      <c r="E122" s="195"/>
    </row>
    <row r="123" spans="1:20">
      <c r="E123" s="195"/>
    </row>
    <row r="124" spans="1:20">
      <c r="E124" s="195"/>
    </row>
    <row r="125" spans="1:20">
      <c r="E125" s="195"/>
    </row>
    <row r="126" spans="1:20">
      <c r="E126" s="195"/>
    </row>
    <row r="127" spans="1:20">
      <c r="E127" s="195"/>
    </row>
    <row r="128" spans="1:20">
      <c r="E128" s="195"/>
    </row>
    <row r="129" spans="2:14">
      <c r="E129" s="195"/>
    </row>
    <row r="130" spans="2:14">
      <c r="E130" s="195"/>
    </row>
    <row r="131" spans="2:14">
      <c r="B131" s="154"/>
      <c r="E131" s="195"/>
      <c r="N131" s="154"/>
    </row>
    <row r="132" spans="2:14">
      <c r="B132" s="154"/>
      <c r="E132" s="195"/>
      <c r="N132" s="154"/>
    </row>
    <row r="133" spans="2:14">
      <c r="B133" s="154"/>
      <c r="E133" s="195"/>
      <c r="N133" s="154"/>
    </row>
    <row r="134" spans="2:14">
      <c r="B134" s="154"/>
      <c r="E134" s="195"/>
      <c r="N134" s="154"/>
    </row>
    <row r="135" spans="2:14">
      <c r="B135" s="154"/>
      <c r="E135" s="195"/>
      <c r="N135" s="154"/>
    </row>
    <row r="136" spans="2:14">
      <c r="B136" s="154"/>
      <c r="E136" s="195"/>
      <c r="N136" s="154"/>
    </row>
    <row r="137" spans="2:14">
      <c r="B137" s="154"/>
      <c r="E137" s="195"/>
      <c r="N137" s="154"/>
    </row>
    <row r="138" spans="2:14">
      <c r="B138" s="154"/>
      <c r="E138" s="195"/>
      <c r="N138" s="154"/>
    </row>
    <row r="139" spans="2:14">
      <c r="B139" s="154"/>
      <c r="E139" s="195"/>
      <c r="N139" s="154"/>
    </row>
    <row r="140" spans="2:14">
      <c r="B140" s="154"/>
      <c r="E140" s="195"/>
      <c r="N140" s="154"/>
    </row>
    <row r="141" spans="2:14">
      <c r="B141" s="154"/>
      <c r="E141" s="195"/>
      <c r="N141" s="154"/>
    </row>
    <row r="142" spans="2:14">
      <c r="B142" s="154"/>
      <c r="E142" s="195"/>
      <c r="N142" s="154"/>
    </row>
    <row r="143" spans="2:14">
      <c r="B143" s="154"/>
      <c r="E143" s="195"/>
      <c r="N143" s="154"/>
    </row>
    <row r="144" spans="2:14">
      <c r="B144" s="154"/>
      <c r="E144" s="195"/>
      <c r="N144" s="154"/>
    </row>
    <row r="145" spans="2:14">
      <c r="B145" s="154"/>
      <c r="E145" s="195"/>
      <c r="N145" s="154"/>
    </row>
    <row r="146" spans="2:14">
      <c r="B146" s="154"/>
      <c r="E146" s="195"/>
      <c r="N146" s="154"/>
    </row>
    <row r="147" spans="2:14">
      <c r="B147" s="154"/>
      <c r="E147" s="195"/>
      <c r="N147" s="154"/>
    </row>
    <row r="148" spans="2:14">
      <c r="B148" s="154"/>
      <c r="E148" s="195"/>
      <c r="N148" s="154"/>
    </row>
    <row r="149" spans="2:14">
      <c r="B149" s="154"/>
      <c r="E149" s="195"/>
      <c r="N149" s="154"/>
    </row>
    <row r="150" spans="2:14">
      <c r="B150" s="154"/>
      <c r="E150" s="195"/>
      <c r="N150" s="154"/>
    </row>
    <row r="151" spans="2:14">
      <c r="B151" s="154"/>
      <c r="E151" s="195"/>
      <c r="N151" s="154"/>
    </row>
    <row r="152" spans="2:14">
      <c r="B152" s="154"/>
      <c r="E152" s="195"/>
      <c r="N152" s="154"/>
    </row>
    <row r="153" spans="2:14">
      <c r="B153" s="154"/>
      <c r="E153" s="195"/>
      <c r="N153" s="154"/>
    </row>
    <row r="154" spans="2:14">
      <c r="B154" s="154"/>
      <c r="E154" s="195"/>
      <c r="N154" s="154"/>
    </row>
    <row r="155" spans="2:14">
      <c r="B155" s="154"/>
      <c r="E155" s="195"/>
      <c r="N155" s="154"/>
    </row>
    <row r="156" spans="2:14">
      <c r="B156" s="154"/>
      <c r="E156" s="195"/>
      <c r="N156" s="154"/>
    </row>
    <row r="157" spans="2:14">
      <c r="B157" s="154"/>
      <c r="E157" s="195"/>
      <c r="N157" s="154"/>
    </row>
    <row r="158" spans="2:14">
      <c r="B158" s="154"/>
      <c r="E158" s="195"/>
      <c r="N158" s="154"/>
    </row>
    <row r="159" spans="2:14">
      <c r="B159" s="154"/>
      <c r="E159" s="195"/>
      <c r="N159" s="154"/>
    </row>
    <row r="160" spans="2:14">
      <c r="B160" s="154"/>
      <c r="E160" s="195"/>
      <c r="N160" s="154"/>
    </row>
    <row r="161" spans="2:14">
      <c r="B161" s="154"/>
      <c r="E161" s="195"/>
      <c r="N161" s="154"/>
    </row>
    <row r="162" spans="2:14">
      <c r="B162" s="154"/>
      <c r="E162" s="195"/>
      <c r="N162" s="154"/>
    </row>
    <row r="163" spans="2:14">
      <c r="B163" s="154"/>
      <c r="E163" s="195"/>
      <c r="N163" s="154"/>
    </row>
    <row r="164" spans="2:14">
      <c r="B164" s="154"/>
      <c r="E164" s="195"/>
      <c r="N164" s="154"/>
    </row>
    <row r="165" spans="2:14">
      <c r="B165" s="154"/>
      <c r="E165" s="195"/>
      <c r="N165" s="154"/>
    </row>
    <row r="166" spans="2:14">
      <c r="B166" s="154"/>
      <c r="E166" s="195"/>
      <c r="N166" s="154"/>
    </row>
    <row r="167" spans="2:14">
      <c r="B167" s="154"/>
      <c r="E167" s="195"/>
      <c r="N167" s="154"/>
    </row>
    <row r="168" spans="2:14">
      <c r="B168" s="154"/>
      <c r="E168" s="195"/>
      <c r="N168" s="154"/>
    </row>
    <row r="169" spans="2:14">
      <c r="B169" s="154"/>
      <c r="E169" s="195"/>
      <c r="N169" s="154"/>
    </row>
    <row r="170" spans="2:14">
      <c r="B170" s="154"/>
      <c r="E170" s="195"/>
      <c r="N170" s="154"/>
    </row>
    <row r="171" spans="2:14">
      <c r="B171" s="154"/>
      <c r="E171" s="195"/>
      <c r="N171" s="154"/>
    </row>
    <row r="172" spans="2:14">
      <c r="B172" s="154"/>
      <c r="E172" s="195"/>
      <c r="N172" s="154"/>
    </row>
    <row r="173" spans="2:14">
      <c r="B173" s="154"/>
      <c r="E173" s="195"/>
      <c r="N173" s="154"/>
    </row>
    <row r="174" spans="2:14">
      <c r="B174" s="154"/>
      <c r="E174" s="195"/>
      <c r="N174" s="154"/>
    </row>
    <row r="175" spans="2:14">
      <c r="B175" s="154"/>
      <c r="E175" s="195"/>
      <c r="N175" s="154"/>
    </row>
    <row r="176" spans="2:14">
      <c r="B176" s="154"/>
      <c r="E176" s="195"/>
      <c r="N176" s="154"/>
    </row>
    <row r="177" spans="2:14">
      <c r="B177" s="154"/>
      <c r="E177" s="195"/>
      <c r="N177" s="154"/>
    </row>
    <row r="178" spans="2:14">
      <c r="B178" s="154"/>
      <c r="E178" s="195"/>
      <c r="N178" s="154"/>
    </row>
    <row r="179" spans="2:14">
      <c r="B179" s="154"/>
      <c r="E179" s="195"/>
      <c r="N179" s="154"/>
    </row>
    <row r="180" spans="2:14">
      <c r="B180" s="154"/>
      <c r="E180" s="195"/>
      <c r="N180" s="154"/>
    </row>
    <row r="181" spans="2:14">
      <c r="B181" s="154"/>
      <c r="E181" s="195"/>
      <c r="N181" s="154"/>
    </row>
    <row r="182" spans="2:14">
      <c r="B182" s="154"/>
      <c r="E182" s="195"/>
      <c r="N182" s="154"/>
    </row>
    <row r="183" spans="2:14">
      <c r="B183" s="154"/>
      <c r="E183" s="195"/>
      <c r="N183" s="154"/>
    </row>
    <row r="184" spans="2:14">
      <c r="B184" s="154"/>
      <c r="E184" s="195"/>
      <c r="N184" s="154"/>
    </row>
    <row r="185" spans="2:14">
      <c r="B185" s="154"/>
      <c r="E185" s="195"/>
      <c r="N185" s="154"/>
    </row>
    <row r="186" spans="2:14">
      <c r="B186" s="154"/>
      <c r="E186" s="195"/>
      <c r="N186" s="154"/>
    </row>
    <row r="187" spans="2:14">
      <c r="B187" s="154"/>
      <c r="E187" s="195"/>
      <c r="N187" s="154"/>
    </row>
    <row r="188" spans="2:14">
      <c r="B188" s="154"/>
      <c r="E188" s="195"/>
      <c r="N188" s="154"/>
    </row>
    <row r="189" spans="2:14">
      <c r="B189" s="154"/>
      <c r="E189" s="195"/>
      <c r="N189" s="154"/>
    </row>
    <row r="190" spans="2:14">
      <c r="B190" s="154"/>
      <c r="E190" s="195"/>
      <c r="N190" s="154"/>
    </row>
    <row r="191" spans="2:14">
      <c r="B191" s="154"/>
      <c r="E191" s="195"/>
      <c r="N191" s="154"/>
    </row>
    <row r="192" spans="2:14">
      <c r="B192" s="154"/>
      <c r="E192" s="195"/>
      <c r="N192" s="154"/>
    </row>
    <row r="193" spans="2:14">
      <c r="B193" s="154"/>
      <c r="E193" s="195"/>
      <c r="N193" s="154"/>
    </row>
    <row r="194" spans="2:14">
      <c r="B194" s="154"/>
      <c r="E194" s="195"/>
      <c r="N194" s="154"/>
    </row>
    <row r="195" spans="2:14">
      <c r="B195" s="154"/>
      <c r="E195" s="195"/>
      <c r="N195" s="154"/>
    </row>
    <row r="196" spans="2:14">
      <c r="B196" s="154"/>
      <c r="E196" s="195"/>
      <c r="N196" s="154"/>
    </row>
    <row r="197" spans="2:14">
      <c r="B197" s="154"/>
      <c r="E197" s="195"/>
      <c r="N197" s="154"/>
    </row>
    <row r="198" spans="2:14">
      <c r="B198" s="154"/>
      <c r="E198" s="195"/>
      <c r="N198" s="154"/>
    </row>
    <row r="199" spans="2:14">
      <c r="B199" s="154"/>
      <c r="E199" s="195"/>
      <c r="N199" s="154"/>
    </row>
    <row r="200" spans="2:14">
      <c r="B200" s="154"/>
      <c r="E200" s="195"/>
      <c r="N200" s="154"/>
    </row>
    <row r="201" spans="2:14">
      <c r="B201" s="154"/>
      <c r="E201" s="195"/>
      <c r="N201" s="154"/>
    </row>
    <row r="202" spans="2:14">
      <c r="B202" s="154"/>
      <c r="E202" s="195"/>
      <c r="N202" s="154"/>
    </row>
    <row r="203" spans="2:14">
      <c r="B203" s="154"/>
      <c r="E203" s="195"/>
      <c r="N203" s="154"/>
    </row>
    <row r="204" spans="2:14">
      <c r="B204" s="154"/>
      <c r="E204" s="195"/>
      <c r="N204" s="154"/>
    </row>
    <row r="205" spans="2:14">
      <c r="B205" s="154"/>
      <c r="E205" s="195"/>
      <c r="N205" s="154"/>
    </row>
    <row r="206" spans="2:14">
      <c r="B206" s="154"/>
      <c r="E206" s="195"/>
      <c r="N206" s="154"/>
    </row>
    <row r="207" spans="2:14">
      <c r="B207" s="154"/>
      <c r="E207" s="195"/>
      <c r="N207" s="154"/>
    </row>
    <row r="208" spans="2:14">
      <c r="B208" s="154"/>
      <c r="E208" s="195"/>
      <c r="N208" s="154"/>
    </row>
    <row r="209" spans="2:14">
      <c r="B209" s="154"/>
      <c r="E209" s="195"/>
      <c r="N209" s="154"/>
    </row>
    <row r="210" spans="2:14">
      <c r="B210" s="154"/>
      <c r="E210" s="195"/>
      <c r="N210" s="154"/>
    </row>
    <row r="211" spans="2:14">
      <c r="B211" s="154"/>
      <c r="E211" s="195"/>
      <c r="N211" s="154"/>
    </row>
    <row r="212" spans="2:14">
      <c r="B212" s="154"/>
      <c r="E212" s="195"/>
      <c r="N212" s="154"/>
    </row>
    <row r="213" spans="2:14">
      <c r="B213" s="154"/>
      <c r="E213" s="195"/>
      <c r="N213" s="154"/>
    </row>
    <row r="214" spans="2:14">
      <c r="B214" s="154"/>
      <c r="E214" s="195"/>
      <c r="N214" s="154"/>
    </row>
    <row r="215" spans="2:14">
      <c r="B215" s="154"/>
      <c r="E215" s="195"/>
      <c r="N215" s="154"/>
    </row>
    <row r="216" spans="2:14">
      <c r="B216" s="154"/>
      <c r="E216" s="195"/>
      <c r="N216" s="154"/>
    </row>
    <row r="217" spans="2:14">
      <c r="B217" s="154"/>
      <c r="E217" s="195"/>
      <c r="N217" s="154"/>
    </row>
    <row r="218" spans="2:14">
      <c r="B218" s="154"/>
      <c r="E218" s="195"/>
      <c r="N218" s="154"/>
    </row>
    <row r="219" spans="2:14">
      <c r="B219" s="154"/>
      <c r="E219" s="195"/>
      <c r="N219" s="154"/>
    </row>
    <row r="220" spans="2:14">
      <c r="B220" s="154"/>
      <c r="E220" s="195"/>
      <c r="N220" s="154"/>
    </row>
    <row r="221" spans="2:14">
      <c r="B221" s="154"/>
      <c r="E221" s="195"/>
      <c r="N221" s="154"/>
    </row>
    <row r="222" spans="2:14">
      <c r="B222" s="154"/>
      <c r="E222" s="195"/>
      <c r="N222" s="154"/>
    </row>
    <row r="223" spans="2:14">
      <c r="B223" s="154"/>
      <c r="E223" s="195"/>
      <c r="N223" s="154"/>
    </row>
    <row r="224" spans="2:14">
      <c r="B224" s="154"/>
      <c r="E224" s="195"/>
      <c r="N224" s="154"/>
    </row>
    <row r="225" spans="2:14">
      <c r="B225" s="154"/>
      <c r="E225" s="195"/>
      <c r="N225" s="154"/>
    </row>
    <row r="226" spans="2:14">
      <c r="B226" s="154"/>
      <c r="E226" s="195"/>
      <c r="N226" s="154"/>
    </row>
    <row r="227" spans="2:14">
      <c r="B227" s="154"/>
      <c r="E227" s="195"/>
      <c r="N227" s="154"/>
    </row>
    <row r="228" spans="2:14">
      <c r="B228" s="154"/>
      <c r="E228" s="195"/>
      <c r="N228" s="154"/>
    </row>
    <row r="229" spans="2:14">
      <c r="B229" s="154"/>
      <c r="E229" s="195"/>
      <c r="N229" s="154"/>
    </row>
    <row r="230" spans="2:14">
      <c r="B230" s="154"/>
      <c r="E230" s="195"/>
      <c r="N230" s="154"/>
    </row>
    <row r="231" spans="2:14">
      <c r="B231" s="154"/>
      <c r="E231" s="195"/>
      <c r="N231" s="154"/>
    </row>
    <row r="232" spans="2:14">
      <c r="B232" s="154"/>
      <c r="E232" s="195"/>
      <c r="N232" s="154"/>
    </row>
    <row r="233" spans="2:14">
      <c r="B233" s="154"/>
      <c r="E233" s="195"/>
      <c r="N233" s="154"/>
    </row>
    <row r="234" spans="2:14">
      <c r="B234" s="154"/>
      <c r="E234" s="195"/>
      <c r="N234" s="154"/>
    </row>
    <row r="235" spans="2:14">
      <c r="B235" s="154"/>
      <c r="E235" s="195"/>
      <c r="N235" s="154"/>
    </row>
    <row r="236" spans="2:14">
      <c r="B236" s="154"/>
      <c r="E236" s="195"/>
      <c r="N236" s="154"/>
    </row>
    <row r="237" spans="2:14">
      <c r="B237" s="154"/>
      <c r="E237" s="195"/>
      <c r="N237" s="154"/>
    </row>
    <row r="238" spans="2:14">
      <c r="B238" s="154"/>
      <c r="E238" s="195"/>
      <c r="N238" s="154"/>
    </row>
    <row r="239" spans="2:14">
      <c r="B239" s="154"/>
      <c r="E239" s="195"/>
      <c r="N239" s="154"/>
    </row>
    <row r="240" spans="2:14">
      <c r="B240" s="154"/>
      <c r="E240" s="195"/>
      <c r="N240" s="154"/>
    </row>
    <row r="241" spans="2:14">
      <c r="B241" s="154"/>
      <c r="E241" s="195"/>
      <c r="N241" s="154"/>
    </row>
    <row r="242" spans="2:14">
      <c r="B242" s="154"/>
      <c r="E242" s="195"/>
      <c r="N242" s="154"/>
    </row>
    <row r="243" spans="2:14">
      <c r="B243" s="154"/>
      <c r="E243" s="195"/>
      <c r="N243" s="154"/>
    </row>
    <row r="244" spans="2:14">
      <c r="B244" s="154"/>
      <c r="E244" s="195"/>
      <c r="N244" s="154"/>
    </row>
    <row r="245" spans="2:14">
      <c r="B245" s="154"/>
      <c r="E245" s="195"/>
      <c r="N245" s="154"/>
    </row>
    <row r="246" spans="2:14">
      <c r="B246" s="154"/>
      <c r="E246" s="195"/>
      <c r="N246" s="154"/>
    </row>
    <row r="247" spans="2:14">
      <c r="B247" s="154"/>
      <c r="E247" s="195"/>
      <c r="N247" s="154"/>
    </row>
    <row r="248" spans="2:14">
      <c r="B248" s="154"/>
      <c r="E248" s="195"/>
      <c r="N248" s="154"/>
    </row>
    <row r="249" spans="2:14">
      <c r="B249" s="154"/>
      <c r="E249" s="195"/>
      <c r="N249" s="154"/>
    </row>
    <row r="250" spans="2:14">
      <c r="B250" s="154"/>
      <c r="E250" s="195"/>
      <c r="N250" s="154"/>
    </row>
    <row r="251" spans="2:14">
      <c r="B251" s="154"/>
      <c r="E251" s="195"/>
      <c r="N251" s="154"/>
    </row>
    <row r="252" spans="2:14">
      <c r="B252" s="154"/>
      <c r="E252" s="195"/>
      <c r="N252" s="154"/>
    </row>
    <row r="253" spans="2:14">
      <c r="B253" s="154"/>
      <c r="E253" s="195"/>
      <c r="N253" s="154"/>
    </row>
    <row r="254" spans="2:14">
      <c r="B254" s="154"/>
      <c r="E254" s="195"/>
      <c r="N254" s="154"/>
    </row>
    <row r="255" spans="2:14">
      <c r="B255" s="154"/>
      <c r="E255" s="195"/>
      <c r="N255" s="154"/>
    </row>
    <row r="256" spans="2:14">
      <c r="B256" s="154"/>
      <c r="E256" s="195"/>
      <c r="N256" s="154"/>
    </row>
    <row r="257" spans="2:14">
      <c r="B257" s="154"/>
      <c r="E257" s="195"/>
      <c r="N257" s="154"/>
    </row>
    <row r="258" spans="2:14">
      <c r="B258" s="154"/>
      <c r="E258" s="195"/>
      <c r="N258" s="154"/>
    </row>
    <row r="259" spans="2:14">
      <c r="B259" s="154"/>
      <c r="E259" s="195"/>
      <c r="N259" s="154"/>
    </row>
    <row r="260" spans="2:14">
      <c r="B260" s="154"/>
      <c r="E260" s="195"/>
      <c r="N260" s="154"/>
    </row>
    <row r="261" spans="2:14">
      <c r="B261" s="154"/>
      <c r="E261" s="195"/>
      <c r="N261" s="154"/>
    </row>
    <row r="262" spans="2:14">
      <c r="B262" s="154"/>
      <c r="E262" s="195"/>
      <c r="N262" s="154"/>
    </row>
    <row r="263" spans="2:14">
      <c r="B263" s="154"/>
      <c r="E263" s="195"/>
      <c r="N263" s="154"/>
    </row>
    <row r="264" spans="2:14">
      <c r="B264" s="154"/>
      <c r="E264" s="195"/>
      <c r="N264" s="154"/>
    </row>
    <row r="265" spans="2:14">
      <c r="B265" s="154"/>
      <c r="E265" s="216"/>
      <c r="N265" s="154"/>
    </row>
    <row r="266" spans="2:14">
      <c r="B266" s="154"/>
      <c r="E266" s="216"/>
      <c r="N266" s="154"/>
    </row>
    <row r="267" spans="2:14">
      <c r="B267" s="154"/>
      <c r="E267" s="216"/>
      <c r="N267" s="154"/>
    </row>
    <row r="268" spans="2:14">
      <c r="B268" s="154"/>
      <c r="E268" s="216"/>
      <c r="N268" s="154"/>
    </row>
    <row r="269" spans="2:14">
      <c r="B269" s="154"/>
      <c r="E269" s="216"/>
      <c r="N269" s="154"/>
    </row>
    <row r="270" spans="2:14">
      <c r="B270" s="154"/>
      <c r="E270" s="216"/>
      <c r="N270" s="154"/>
    </row>
    <row r="271" spans="2:14">
      <c r="B271" s="154"/>
      <c r="E271" s="216"/>
      <c r="N271" s="154"/>
    </row>
    <row r="272" spans="2:14">
      <c r="B272" s="154"/>
      <c r="E272" s="216"/>
      <c r="N272" s="154"/>
    </row>
    <row r="273" spans="2:14">
      <c r="B273" s="154"/>
      <c r="E273" s="216"/>
      <c r="N273" s="154"/>
    </row>
    <row r="274" spans="2:14">
      <c r="B274" s="154"/>
      <c r="E274" s="216"/>
      <c r="N274" s="154"/>
    </row>
    <row r="275" spans="2:14">
      <c r="B275" s="154"/>
      <c r="E275" s="216"/>
      <c r="N275" s="154"/>
    </row>
    <row r="276" spans="2:14">
      <c r="B276" s="154"/>
      <c r="E276" s="216"/>
      <c r="N276" s="154"/>
    </row>
    <row r="277" spans="2:14">
      <c r="B277" s="154"/>
      <c r="E277" s="216"/>
      <c r="N277" s="154"/>
    </row>
    <row r="278" spans="2:14">
      <c r="B278" s="154"/>
      <c r="E278" s="216"/>
      <c r="N278" s="154"/>
    </row>
    <row r="279" spans="2:14">
      <c r="B279" s="154"/>
      <c r="E279" s="216"/>
      <c r="N279" s="154"/>
    </row>
    <row r="280" spans="2:14">
      <c r="B280" s="154"/>
      <c r="E280" s="216"/>
      <c r="N280" s="154"/>
    </row>
    <row r="281" spans="2:14">
      <c r="B281" s="154"/>
      <c r="E281" s="216"/>
      <c r="N281" s="154"/>
    </row>
    <row r="282" spans="2:14">
      <c r="B282" s="154"/>
      <c r="E282" s="216"/>
      <c r="N282" s="154"/>
    </row>
    <row r="283" spans="2:14">
      <c r="B283" s="154"/>
      <c r="E283" s="216"/>
      <c r="N283" s="154"/>
    </row>
    <row r="284" spans="2:14">
      <c r="B284" s="154"/>
      <c r="E284" s="216"/>
      <c r="N284" s="154"/>
    </row>
    <row r="285" spans="2:14">
      <c r="B285" s="154"/>
      <c r="E285" s="198"/>
      <c r="N285" s="154"/>
    </row>
    <row r="286" spans="2:14" s="154" customFormat="1"/>
  </sheetData>
  <mergeCells count="10">
    <mergeCell ref="A3:B4"/>
    <mergeCell ref="C3:C4"/>
    <mergeCell ref="D3:D4"/>
    <mergeCell ref="P3:Q3"/>
    <mergeCell ref="J3:K3"/>
    <mergeCell ref="R3:S3"/>
    <mergeCell ref="F3:G3"/>
    <mergeCell ref="L3:M3"/>
    <mergeCell ref="N3:O3"/>
    <mergeCell ref="H3:I3"/>
  </mergeCells>
  <phoneticPr fontId="7"/>
  <pageMargins left="0.51181102362204722" right="0.43307086614173229" top="0.70866141732283472" bottom="0.6692913385826772" header="0.51181102362204722" footer="0.51181102362204722"/>
  <pageSetup paperSize="9" scale="90" fitToHeight="2" orientation="portrait" r:id="rId1"/>
  <headerFooter alignWithMargins="0">
    <oddHeader>&amp;A&amp;RPage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7"/>
  <sheetViews>
    <sheetView topLeftCell="A9" zoomScaleNormal="100" zoomScaleSheetLayoutView="100" workbookViewId="0">
      <selection activeCell="I35" sqref="I35"/>
    </sheetView>
  </sheetViews>
  <sheetFormatPr baseColWidth="10" defaultColWidth="9" defaultRowHeight="14"/>
  <cols>
    <col min="1" max="1" width="3.6640625" style="60" customWidth="1"/>
    <col min="2" max="2" width="1.6640625" style="60" customWidth="1"/>
    <col min="3" max="3" width="11.6640625" style="61" customWidth="1"/>
    <col min="4" max="4" width="12.6640625" style="61" customWidth="1"/>
    <col min="5" max="15" width="5.6640625" style="60" customWidth="1"/>
    <col min="16" max="16384" width="9" style="60"/>
  </cols>
  <sheetData>
    <row r="1" spans="1:16" customFormat="1" ht="19.5" customHeight="1">
      <c r="A1" t="s">
        <v>0</v>
      </c>
      <c r="F1" s="1" t="s">
        <v>8</v>
      </c>
      <c r="H1" s="1"/>
      <c r="K1" s="60"/>
      <c r="M1" t="str">
        <f>M12</f>
        <v>2023/5/31現在</v>
      </c>
    </row>
    <row r="2" spans="1:16" ht="4.5" customHeight="1"/>
    <row r="3" spans="1:16" ht="13.5" customHeight="1">
      <c r="A3" s="614" t="s">
        <v>172</v>
      </c>
      <c r="B3" s="615"/>
      <c r="C3" s="618" t="s">
        <v>12</v>
      </c>
      <c r="D3" s="620" t="s">
        <v>174</v>
      </c>
      <c r="E3" s="62" t="s">
        <v>175</v>
      </c>
      <c r="F3" s="610" t="str">
        <f>年齢男子S!F2</f>
        <v>R5会長杯</v>
      </c>
      <c r="G3" s="610"/>
      <c r="H3" s="610" t="str">
        <f>H14</f>
        <v>R5マスターズ</v>
      </c>
      <c r="I3" s="610"/>
      <c r="J3" s="610"/>
      <c r="K3" s="610"/>
      <c r="L3" s="610"/>
      <c r="M3" s="610"/>
      <c r="N3" s="610"/>
      <c r="O3" s="610"/>
    </row>
    <row r="4" spans="1:16" ht="13.5" customHeight="1">
      <c r="A4" s="616"/>
      <c r="B4" s="617"/>
      <c r="C4" s="619"/>
      <c r="D4" s="621"/>
      <c r="E4" s="63" t="s">
        <v>176</v>
      </c>
      <c r="F4" s="163" t="s">
        <v>177</v>
      </c>
      <c r="G4" s="64" t="s">
        <v>175</v>
      </c>
      <c r="H4" s="163" t="s">
        <v>177</v>
      </c>
      <c r="I4" s="64" t="s">
        <v>175</v>
      </c>
      <c r="J4" s="163" t="s">
        <v>177</v>
      </c>
      <c r="K4" s="64" t="s">
        <v>175</v>
      </c>
      <c r="L4" s="169" t="s">
        <v>177</v>
      </c>
      <c r="M4" s="64" t="s">
        <v>175</v>
      </c>
      <c r="N4" s="169" t="s">
        <v>177</v>
      </c>
      <c r="O4" s="64" t="s">
        <v>175</v>
      </c>
    </row>
    <row r="5" spans="1:16" ht="3" customHeight="1">
      <c r="A5" s="65"/>
      <c r="B5" s="66"/>
      <c r="C5" s="67"/>
      <c r="D5" s="68"/>
      <c r="E5" s="69"/>
      <c r="F5" s="167"/>
      <c r="G5" s="73"/>
      <c r="H5" s="164"/>
      <c r="I5" s="71"/>
      <c r="J5" s="70"/>
      <c r="K5" s="71"/>
      <c r="L5" s="72"/>
      <c r="M5" s="73"/>
      <c r="N5" s="70"/>
      <c r="O5" s="71"/>
    </row>
    <row r="6" spans="1:16">
      <c r="A6" s="6" t="str">
        <f>IF(E6=0,"",RANK(E6,$E$4:$E$12))</f>
        <v/>
      </c>
      <c r="B6" s="6" t="str">
        <f>IF(E6=0,"",IF(A6=A5,"T",""))</f>
        <v/>
      </c>
      <c r="C6" s="234"/>
      <c r="D6" s="244"/>
      <c r="E6" s="6">
        <f>SUM(G6,I6,K6,M6,O6)</f>
        <v>0</v>
      </c>
      <c r="F6" s="210"/>
      <c r="G6" s="40" t="str">
        <f>IF(F6=0,"",VLOOKUP(F6,得点テーブル!$B$6:$H$133,3,0))</f>
        <v/>
      </c>
      <c r="H6" s="278"/>
      <c r="I6" s="28" t="str">
        <f>IF(H6=0,"",VLOOKUP(H6,得点テーブル!$B$6:$H$133,3,0))</f>
        <v/>
      </c>
      <c r="J6" s="178"/>
      <c r="K6" s="40" t="str">
        <f>IF(J6=0,"",VLOOKUP(J6,得点テーブル!$B$6:$H$133,5,0))</f>
        <v/>
      </c>
      <c r="L6" s="74"/>
      <c r="M6" s="40" t="str">
        <f>IF(L6=0,"",VLOOKUP(L6,得点テーブル!$B$6:$H$133,6,0))</f>
        <v/>
      </c>
      <c r="N6" s="176"/>
      <c r="O6" s="40" t="str">
        <f>IF(N6=0,"",VLOOKUP(N6,得点テーブル!$B$6:$H$133,7,0))</f>
        <v/>
      </c>
      <c r="P6"/>
    </row>
    <row r="7" spans="1:16">
      <c r="A7" s="6" t="str">
        <f>IF(E7=0,"",RANK(E7,$E$4:$E$12))</f>
        <v/>
      </c>
      <c r="B7" s="6" t="str">
        <f>IF(E7=0,"",IF(A7=A6,"T",""))</f>
        <v/>
      </c>
      <c r="C7" s="251"/>
      <c r="D7" s="250"/>
      <c r="E7" s="6">
        <f t="shared" ref="E7:E10" si="0">SUM(G7,I7,K7,M7,O7)</f>
        <v>0</v>
      </c>
      <c r="F7" s="208"/>
      <c r="G7" s="40" t="str">
        <f>IF(F7=0,"",VLOOKUP(F7,得点テーブル!$B$6:$H$133,3,0))</f>
        <v/>
      </c>
      <c r="H7" s="172"/>
      <c r="I7" s="28" t="str">
        <f>IF(H7=0,"",VLOOKUP(H7,得点テーブル!$B$6:$H$133,3,0))</f>
        <v/>
      </c>
      <c r="J7" s="178"/>
      <c r="K7" s="40" t="str">
        <f>IF(J7=0,"",VLOOKUP(J7,得点テーブル!$B$6:$H$133,5,0))</f>
        <v/>
      </c>
      <c r="L7" s="74"/>
      <c r="M7" s="40" t="str">
        <f>IF(L7=0,"",VLOOKUP(L7,得点テーブル!$B$6:$H$133,6,0))</f>
        <v/>
      </c>
      <c r="N7" s="176"/>
      <c r="O7" s="40" t="str">
        <f>IF(N7=0,"",VLOOKUP(N7,得点テーブル!$B$6:$H$133,7,0))</f>
        <v/>
      </c>
      <c r="P7"/>
    </row>
    <row r="8" spans="1:16" customFormat="1">
      <c r="A8" s="6" t="str">
        <f>IF(E8=0,"",RANK(E8,$E$4:$E$12))</f>
        <v/>
      </c>
      <c r="B8" s="6" t="str">
        <f>IF(E8=0,"",IF(A8=A7,"T",""))</f>
        <v/>
      </c>
      <c r="C8" s="234"/>
      <c r="D8" s="202"/>
      <c r="E8" s="6">
        <f t="shared" si="0"/>
        <v>0</v>
      </c>
      <c r="F8" s="208"/>
      <c r="G8" s="40" t="str">
        <f>IF(F8=0,"",VLOOKUP(F8,得点テーブル!$B$6:$H$133,3,0))</f>
        <v/>
      </c>
      <c r="H8" s="172"/>
      <c r="I8" s="28" t="str">
        <f>IF(H8=0,"",VLOOKUP(H8,得点テーブル!$B$6:$H$133,3,0))</f>
        <v/>
      </c>
      <c r="J8" s="178"/>
      <c r="K8" s="40" t="str">
        <f>IF(J8=0,"",VLOOKUP(J8,得点テーブル!$B$6:$H$133,5,0))</f>
        <v/>
      </c>
      <c r="L8" s="74"/>
      <c r="M8" s="40" t="str">
        <f>IF(L8=0,"",VLOOKUP(L8,得点テーブル!$B$6:$H$133,6,0))</f>
        <v/>
      </c>
      <c r="N8" s="176"/>
      <c r="O8" s="40" t="str">
        <f>IF(N8=0,"",VLOOKUP(N8,得点テーブル!$B$6:$H$133,7,0))</f>
        <v/>
      </c>
    </row>
    <row r="9" spans="1:16" customFormat="1">
      <c r="A9" s="6" t="str">
        <f>IF(E9=0,"",RANK(E9,$E$4:$E$12))</f>
        <v/>
      </c>
      <c r="B9" s="6" t="str">
        <f>IF(E9=0,"",IF(A9=A8,"T",""))</f>
        <v/>
      </c>
      <c r="C9" s="245"/>
      <c r="D9" s="243"/>
      <c r="E9" s="6">
        <f t="shared" si="0"/>
        <v>0</v>
      </c>
      <c r="F9" s="208"/>
      <c r="G9" s="40" t="str">
        <f>IF(F9=0,"",VLOOKUP(F9,得点テーブル!$B$6:$H$133,3,0))</f>
        <v/>
      </c>
      <c r="H9" s="172"/>
      <c r="I9" s="28" t="str">
        <f>IF(H9=0,"",VLOOKUP(H9,得点テーブル!$B$6:$H$133,3,0))</f>
        <v/>
      </c>
      <c r="J9" s="178"/>
      <c r="K9" s="40" t="str">
        <f>IF(J9=0,"",VLOOKUP(J9,得点テーブル!$B$6:$H$133,5,0))</f>
        <v/>
      </c>
      <c r="L9" s="74"/>
      <c r="M9" s="40" t="str">
        <f>IF(L9=0,"",VLOOKUP(L9,得点テーブル!$B$6:$H$133,6,0))</f>
        <v/>
      </c>
      <c r="N9" s="176"/>
      <c r="O9" s="40" t="str">
        <f>IF(N9=0,"",VLOOKUP(N9,得点テーブル!$B$6:$H$133,7,0))</f>
        <v/>
      </c>
    </row>
    <row r="10" spans="1:16" customFormat="1">
      <c r="A10" s="6" t="str">
        <f>IF(E10=0,"",RANK(E10,$E$4:$E$12))</f>
        <v/>
      </c>
      <c r="B10" s="6" t="str">
        <f>IF(E10=0,"",IF(A10=A9,"T",""))</f>
        <v/>
      </c>
      <c r="C10" s="245"/>
      <c r="D10" s="223"/>
      <c r="E10" s="6">
        <f t="shared" si="0"/>
        <v>0</v>
      </c>
      <c r="F10" s="208"/>
      <c r="G10" s="40" t="str">
        <f>IF(F10=0,"",VLOOKUP(F10,得点テーブル!$B$6:$H$133,3,0))</f>
        <v/>
      </c>
      <c r="H10" s="172"/>
      <c r="I10" s="28" t="str">
        <f>IF(H10=0,"",VLOOKUP(H10,得点テーブル!$B$6:$H$133,3,0))</f>
        <v/>
      </c>
      <c r="J10" s="178"/>
      <c r="K10" s="40" t="str">
        <f>IF(J10=0,"",VLOOKUP(J10,得点テーブル!$B$6:$H$133,5,0))</f>
        <v/>
      </c>
      <c r="L10" s="74"/>
      <c r="M10" s="40" t="str">
        <f>IF(L10=0,"",VLOOKUP(L10,得点テーブル!$B$6:$H$133,6,0))</f>
        <v/>
      </c>
      <c r="N10" s="176"/>
      <c r="O10" s="40" t="str">
        <f>IF(N10=0,"",VLOOKUP(N10,得点テーブル!$B$6:$H$133,7,0))</f>
        <v/>
      </c>
    </row>
    <row r="11" spans="1:16" ht="3" customHeight="1">
      <c r="A11" s="76"/>
      <c r="B11" s="76"/>
      <c r="C11" s="77"/>
      <c r="D11" s="77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6" customFormat="1" ht="19.5" customHeight="1">
      <c r="A12" t="s">
        <v>0</v>
      </c>
      <c r="F12" t="s">
        <v>208</v>
      </c>
      <c r="K12" s="60"/>
      <c r="M12" t="str">
        <f>年齢男子S!M1</f>
        <v>2023/5/31現在</v>
      </c>
    </row>
    <row r="13" spans="1:16" ht="4.5" customHeight="1"/>
    <row r="14" spans="1:16" ht="13.5" customHeight="1">
      <c r="A14" s="614" t="s">
        <v>172</v>
      </c>
      <c r="B14" s="615"/>
      <c r="C14" s="618" t="s">
        <v>12</v>
      </c>
      <c r="D14" s="620" t="s">
        <v>174</v>
      </c>
      <c r="E14" s="62" t="s">
        <v>175</v>
      </c>
      <c r="F14" s="609" t="str">
        <f>F$3</f>
        <v>R5会長杯</v>
      </c>
      <c r="G14" s="609"/>
      <c r="H14" s="609" t="str">
        <f>年齢男子S!H2</f>
        <v>R5マスターズ</v>
      </c>
      <c r="I14" s="609"/>
      <c r="J14" s="610" t="str">
        <f>年齢男子S!J2</f>
        <v>R4県選手権</v>
      </c>
      <c r="K14" s="610"/>
      <c r="L14" s="610" t="str">
        <f>年齢男子S!L2</f>
        <v>R4室内</v>
      </c>
      <c r="M14" s="610"/>
      <c r="N14" s="622" t="str">
        <f>年齢男子S!N2</f>
        <v>R4熊谷杯</v>
      </c>
      <c r="O14" s="622"/>
    </row>
    <row r="15" spans="1:16" ht="13.5" customHeight="1">
      <c r="A15" s="616"/>
      <c r="B15" s="617"/>
      <c r="C15" s="619"/>
      <c r="D15" s="621"/>
      <c r="E15" s="63" t="s">
        <v>176</v>
      </c>
      <c r="F15" s="163" t="s">
        <v>177</v>
      </c>
      <c r="G15" s="64" t="s">
        <v>175</v>
      </c>
      <c r="H15" s="163" t="s">
        <v>177</v>
      </c>
      <c r="I15" s="64" t="s">
        <v>175</v>
      </c>
      <c r="J15" s="163" t="s">
        <v>177</v>
      </c>
      <c r="K15" s="64" t="s">
        <v>175</v>
      </c>
      <c r="L15" s="169" t="s">
        <v>177</v>
      </c>
      <c r="M15" s="64" t="s">
        <v>175</v>
      </c>
      <c r="N15" s="169" t="s">
        <v>177</v>
      </c>
      <c r="O15" s="64" t="s">
        <v>175</v>
      </c>
    </row>
    <row r="16" spans="1:16" ht="4" customHeight="1">
      <c r="A16" s="65"/>
      <c r="B16" s="66"/>
      <c r="C16" s="67"/>
      <c r="D16" s="68"/>
      <c r="E16" s="69"/>
      <c r="F16" s="167"/>
      <c r="G16" s="73"/>
      <c r="H16" s="164"/>
      <c r="I16" s="71"/>
      <c r="J16" s="70"/>
      <c r="K16" s="71"/>
      <c r="L16" s="72"/>
      <c r="M16" s="73"/>
      <c r="N16" s="70"/>
      <c r="O16" s="71"/>
    </row>
    <row r="17" spans="1:16">
      <c r="A17" s="27">
        <f t="shared" ref="A17:A33" si="1">RANK(E17,$E$17:$E$33,0)</f>
        <v>1</v>
      </c>
      <c r="B17" s="6"/>
      <c r="C17" s="448" t="s">
        <v>640</v>
      </c>
      <c r="D17" s="237" t="s">
        <v>186</v>
      </c>
      <c r="E17" s="6">
        <f t="shared" ref="E17:E35" si="2">SUM(G17,I17,K17,M17,O17)</f>
        <v>480</v>
      </c>
      <c r="F17" s="384">
        <v>1</v>
      </c>
      <c r="G17" s="7">
        <f>IFERROR(VLOOKUP(F17,得点テーブル!$B$6:$D$133,3,0),"")</f>
        <v>150</v>
      </c>
      <c r="H17" s="526">
        <v>1</v>
      </c>
      <c r="I17" s="7">
        <f>IFERROR(VLOOKUP(H17,得点テーブル!$B$6:$D$133,3,0),"")</f>
        <v>150</v>
      </c>
      <c r="J17" s="369"/>
      <c r="K17" s="40"/>
      <c r="L17" s="307"/>
      <c r="M17" s="40"/>
      <c r="N17" s="446">
        <v>1</v>
      </c>
      <c r="O17" s="40">
        <v>180</v>
      </c>
    </row>
    <row r="18" spans="1:16">
      <c r="A18" s="27">
        <f t="shared" si="1"/>
        <v>4</v>
      </c>
      <c r="B18" s="6" t="str">
        <f>IF(E18=E17,"T","")</f>
        <v/>
      </c>
      <c r="C18" s="260" t="s">
        <v>636</v>
      </c>
      <c r="D18" s="257" t="s">
        <v>637</v>
      </c>
      <c r="E18" s="6">
        <f t="shared" si="2"/>
        <v>160</v>
      </c>
      <c r="F18" s="384">
        <v>4</v>
      </c>
      <c r="G18" s="7">
        <f>IFERROR(VLOOKUP(F18,得点テーブル!$B$6:$D$133,3,0),"")</f>
        <v>70</v>
      </c>
      <c r="H18" s="526"/>
      <c r="I18" s="7" t="str">
        <f>IFERROR(VLOOKUP(H18,得点テーブル!$B$6:$D$133,3,0),"")</f>
        <v/>
      </c>
      <c r="J18" s="369"/>
      <c r="K18" s="40"/>
      <c r="L18" s="307"/>
      <c r="M18" s="40"/>
      <c r="N18" s="447">
        <v>4</v>
      </c>
      <c r="O18" s="40">
        <v>90</v>
      </c>
    </row>
    <row r="19" spans="1:16">
      <c r="A19" s="27">
        <f t="shared" si="1"/>
        <v>2</v>
      </c>
      <c r="B19" s="6" t="str">
        <f t="shared" ref="B19:B24" si="3">IF(E19=E18,"T","")</f>
        <v/>
      </c>
      <c r="C19" s="293" t="s">
        <v>652</v>
      </c>
      <c r="D19" s="243" t="s">
        <v>186</v>
      </c>
      <c r="E19" s="6">
        <f t="shared" si="2"/>
        <v>360</v>
      </c>
      <c r="F19" s="383">
        <v>8</v>
      </c>
      <c r="G19" s="7">
        <f>IFERROR(VLOOKUP(F19,得点テーブル!$B$6:$D$133,3,0),"")</f>
        <v>40</v>
      </c>
      <c r="H19" s="526">
        <v>4</v>
      </c>
      <c r="I19" s="7">
        <f>IFERROR(VLOOKUP(H19,得点テーブル!$B$6:$D$133,3,0),"")</f>
        <v>70</v>
      </c>
      <c r="J19" s="369">
        <v>1</v>
      </c>
      <c r="K19" s="40">
        <v>200</v>
      </c>
      <c r="L19" s="307"/>
      <c r="M19" s="40"/>
      <c r="N19" s="445">
        <v>8</v>
      </c>
      <c r="O19" s="40">
        <v>50</v>
      </c>
    </row>
    <row r="20" spans="1:16">
      <c r="A20" s="27">
        <f t="shared" si="1"/>
        <v>5</v>
      </c>
      <c r="B20" s="6" t="str">
        <f t="shared" si="3"/>
        <v/>
      </c>
      <c r="C20" s="298" t="s">
        <v>661</v>
      </c>
      <c r="D20" s="237" t="s">
        <v>920</v>
      </c>
      <c r="E20" s="6">
        <f t="shared" si="2"/>
        <v>150</v>
      </c>
      <c r="F20" s="384"/>
      <c r="G20" s="7" t="str">
        <f>IFERROR(VLOOKUP(F20,得点テーブル!$B$6:$D$133,3,0),"")</f>
        <v/>
      </c>
      <c r="H20" s="526"/>
      <c r="I20" s="7" t="str">
        <f>IFERROR(VLOOKUP(H20,得点テーブル!$B$6:$D$133,3,0),"")</f>
        <v/>
      </c>
      <c r="J20" s="369">
        <v>2</v>
      </c>
      <c r="K20" s="40">
        <v>150</v>
      </c>
      <c r="L20" s="307"/>
      <c r="M20" s="40"/>
      <c r="N20" s="447"/>
      <c r="O20" s="40"/>
    </row>
    <row r="21" spans="1:16">
      <c r="A21" s="27">
        <f t="shared" si="1"/>
        <v>3</v>
      </c>
      <c r="B21" s="6" t="str">
        <f t="shared" si="3"/>
        <v/>
      </c>
      <c r="C21" s="245" t="s">
        <v>632</v>
      </c>
      <c r="D21" s="318" t="s">
        <v>921</v>
      </c>
      <c r="E21" s="6">
        <f t="shared" si="2"/>
        <v>200</v>
      </c>
      <c r="F21" s="384">
        <v>4</v>
      </c>
      <c r="G21" s="7">
        <f>IFERROR(VLOOKUP(F21,得点テーブル!$B$6:$D$133,3,0),"")</f>
        <v>70</v>
      </c>
      <c r="H21" s="526"/>
      <c r="I21" s="7" t="str">
        <f>IFERROR(VLOOKUP(H21,得点テーブル!$B$6:$D$133,3,0),"")</f>
        <v/>
      </c>
      <c r="J21" s="370"/>
      <c r="K21" s="40"/>
      <c r="L21" s="307"/>
      <c r="M21" s="40"/>
      <c r="N21" s="447">
        <v>2</v>
      </c>
      <c r="O21" s="40">
        <v>130</v>
      </c>
    </row>
    <row r="22" spans="1:16">
      <c r="A22" s="27">
        <f t="shared" si="1"/>
        <v>8</v>
      </c>
      <c r="B22" s="6" t="str">
        <f t="shared" si="3"/>
        <v/>
      </c>
      <c r="C22" s="251" t="s">
        <v>631</v>
      </c>
      <c r="D22" s="237" t="s">
        <v>202</v>
      </c>
      <c r="E22" s="6">
        <f t="shared" si="2"/>
        <v>130</v>
      </c>
      <c r="F22" s="384">
        <v>8</v>
      </c>
      <c r="G22" s="7">
        <f>IFERROR(VLOOKUP(F22,得点テーブル!$B$6:$D$133,3,0),"")</f>
        <v>40</v>
      </c>
      <c r="H22" s="526"/>
      <c r="I22" s="7" t="str">
        <f>IFERROR(VLOOKUP(H22,得点テーブル!$B$6:$D$133,3,0),"")</f>
        <v/>
      </c>
      <c r="J22" s="370"/>
      <c r="K22" s="40"/>
      <c r="L22" s="307"/>
      <c r="M22" s="40"/>
      <c r="N22" s="447">
        <v>4</v>
      </c>
      <c r="O22" s="40">
        <v>90</v>
      </c>
    </row>
    <row r="23" spans="1:16">
      <c r="A23" s="27">
        <f t="shared" si="1"/>
        <v>7</v>
      </c>
      <c r="B23" s="6" t="str">
        <f t="shared" si="3"/>
        <v/>
      </c>
      <c r="C23" s="390" t="s">
        <v>591</v>
      </c>
      <c r="D23" s="286" t="s">
        <v>236</v>
      </c>
      <c r="E23" s="6">
        <f t="shared" si="2"/>
        <v>135</v>
      </c>
      <c r="F23" s="384"/>
      <c r="G23" s="7" t="str">
        <f>IFERROR(VLOOKUP(F23,得点テーブル!$B$6:$D$133,3,0),"")</f>
        <v/>
      </c>
      <c r="H23" s="526">
        <v>16</v>
      </c>
      <c r="I23" s="7">
        <f>IFERROR(VLOOKUP(H23,得点テーブル!$B$6:$D$133,3,0),"")</f>
        <v>25</v>
      </c>
      <c r="J23" s="370">
        <v>8</v>
      </c>
      <c r="K23" s="40">
        <v>60</v>
      </c>
      <c r="L23" s="307"/>
      <c r="M23" s="40"/>
      <c r="N23" s="447">
        <v>8</v>
      </c>
      <c r="O23" s="40">
        <v>50</v>
      </c>
    </row>
    <row r="24" spans="1:16" customFormat="1">
      <c r="A24" s="27">
        <f t="shared" si="1"/>
        <v>10</v>
      </c>
      <c r="B24" s="6" t="str">
        <f t="shared" si="3"/>
        <v/>
      </c>
      <c r="C24" s="233" t="s">
        <v>947</v>
      </c>
      <c r="D24" s="237" t="s">
        <v>202</v>
      </c>
      <c r="E24" s="6">
        <f t="shared" si="2"/>
        <v>100</v>
      </c>
      <c r="F24" s="384">
        <v>2</v>
      </c>
      <c r="G24" s="7">
        <f>IFERROR(VLOOKUP(F24,得点テーブル!$B$6:$D$133,3,0),"")</f>
        <v>100</v>
      </c>
      <c r="H24" s="526"/>
      <c r="I24" s="7" t="str">
        <f>IFERROR(VLOOKUP(H24,得点テーブル!$B$6:$D$133,3,0),"")</f>
        <v/>
      </c>
      <c r="J24" s="370"/>
      <c r="K24" s="40"/>
      <c r="L24" s="307"/>
      <c r="M24" s="40"/>
      <c r="N24" s="447"/>
      <c r="O24" s="40"/>
      <c r="P24" s="60"/>
    </row>
    <row r="25" spans="1:16">
      <c r="A25" s="27">
        <f t="shared" si="1"/>
        <v>6</v>
      </c>
      <c r="B25" s="6" t="str">
        <f>IF(E25=E24,"T","")</f>
        <v/>
      </c>
      <c r="C25" s="234" t="s">
        <v>598</v>
      </c>
      <c r="D25" s="237" t="s">
        <v>18</v>
      </c>
      <c r="E25" s="6">
        <f t="shared" si="2"/>
        <v>140</v>
      </c>
      <c r="F25" s="384">
        <v>8</v>
      </c>
      <c r="G25" s="7">
        <f>IFERROR(VLOOKUP(F25,得点テーブル!$B$6:$D$133,3,0),"")</f>
        <v>40</v>
      </c>
      <c r="H25" s="526">
        <v>8</v>
      </c>
      <c r="I25" s="7">
        <f>IFERROR(VLOOKUP(H25,得点テーブル!$B$6:$D$133,3,0),"")</f>
        <v>40</v>
      </c>
      <c r="J25" s="370">
        <v>8</v>
      </c>
      <c r="K25" s="40">
        <v>60</v>
      </c>
      <c r="L25" s="307"/>
      <c r="M25" s="40"/>
      <c r="N25" s="447"/>
      <c r="O25" s="40"/>
    </row>
    <row r="26" spans="1:16">
      <c r="A26" s="27">
        <f t="shared" si="1"/>
        <v>10</v>
      </c>
      <c r="B26" s="6" t="str">
        <f>IF(E26=E25,"T","")</f>
        <v/>
      </c>
      <c r="C26" s="317" t="s">
        <v>653</v>
      </c>
      <c r="D26" s="237" t="s">
        <v>217</v>
      </c>
      <c r="E26" s="6">
        <f t="shared" si="2"/>
        <v>100</v>
      </c>
      <c r="F26" s="384"/>
      <c r="G26" s="7" t="str">
        <f>IFERROR(VLOOKUP(F26,得点テーブル!$B$6:$D$133,3,0),"")</f>
        <v/>
      </c>
      <c r="H26" s="526"/>
      <c r="I26" s="7" t="str">
        <f>IFERROR(VLOOKUP(H26,得点テーブル!$B$6:$D$133,3,0),"")</f>
        <v/>
      </c>
      <c r="J26" s="370">
        <v>4</v>
      </c>
      <c r="K26" s="40">
        <v>100</v>
      </c>
      <c r="L26" s="307"/>
      <c r="M26" s="40"/>
      <c r="N26" s="447"/>
      <c r="O26" s="40"/>
    </row>
    <row r="27" spans="1:16">
      <c r="A27" s="27">
        <f t="shared" si="1"/>
        <v>10</v>
      </c>
      <c r="B27" s="6" t="str">
        <f>IF(E27=E26,"T","")</f>
        <v>T</v>
      </c>
      <c r="C27" s="315" t="s">
        <v>670</v>
      </c>
      <c r="D27" s="237" t="s">
        <v>2</v>
      </c>
      <c r="E27" s="6">
        <f t="shared" si="2"/>
        <v>100</v>
      </c>
      <c r="F27" s="384"/>
      <c r="G27" s="7" t="str">
        <f>IFERROR(VLOOKUP(F27,得点テーブル!$B$6:$D$133,3,0),"")</f>
        <v/>
      </c>
      <c r="H27" s="526"/>
      <c r="I27" s="7" t="str">
        <f>IFERROR(VLOOKUP(H27,得点テーブル!$B$6:$D$133,3,0),"")</f>
        <v/>
      </c>
      <c r="J27" s="370">
        <v>4</v>
      </c>
      <c r="K27" s="40">
        <v>100</v>
      </c>
      <c r="L27" s="307"/>
      <c r="M27" s="40"/>
      <c r="N27" s="447"/>
      <c r="O27" s="40"/>
    </row>
    <row r="28" spans="1:16">
      <c r="A28" s="27">
        <f t="shared" si="1"/>
        <v>10</v>
      </c>
      <c r="B28" s="6" t="str">
        <f t="shared" ref="B28" si="4">IF(E28=E27,"T","")</f>
        <v>T</v>
      </c>
      <c r="C28" s="261" t="s">
        <v>693</v>
      </c>
      <c r="D28" s="237" t="s">
        <v>186</v>
      </c>
      <c r="E28" s="6">
        <f t="shared" si="2"/>
        <v>100</v>
      </c>
      <c r="F28" s="384"/>
      <c r="G28" s="7" t="str">
        <f>IFERROR(VLOOKUP(F28,得点テーブル!$B$6:$D$133,3,0),"")</f>
        <v/>
      </c>
      <c r="H28" s="526">
        <v>2</v>
      </c>
      <c r="I28" s="7">
        <f>IFERROR(VLOOKUP(H28,得点テーブル!$B$6:$D$133,3,0),"")</f>
        <v>100</v>
      </c>
      <c r="J28" s="370"/>
      <c r="K28" s="40"/>
      <c r="L28" s="307"/>
      <c r="M28" s="40"/>
      <c r="N28" s="447"/>
      <c r="O28" s="40"/>
    </row>
    <row r="29" spans="1:16">
      <c r="A29" s="27">
        <f t="shared" si="1"/>
        <v>16</v>
      </c>
      <c r="B29" s="6" t="str">
        <f>IF(E29=E28,"T","")</f>
        <v/>
      </c>
      <c r="C29" s="261" t="s">
        <v>694</v>
      </c>
      <c r="D29" s="243" t="s">
        <v>198</v>
      </c>
      <c r="E29" s="6">
        <f t="shared" si="2"/>
        <v>0</v>
      </c>
      <c r="F29" s="384"/>
      <c r="G29" s="7" t="str">
        <f>IFERROR(VLOOKUP(F29,得点テーブル!$B$6:$D$133,3,0),"")</f>
        <v/>
      </c>
      <c r="H29" s="526"/>
      <c r="I29" s="7" t="str">
        <f>IFERROR(VLOOKUP(H29,得点テーブル!$B$6:$D$133,3,0),"")</f>
        <v/>
      </c>
      <c r="J29" s="370"/>
      <c r="K29" s="40"/>
      <c r="L29" s="307"/>
      <c r="M29" s="40"/>
      <c r="N29" s="447"/>
      <c r="O29" s="40"/>
    </row>
    <row r="30" spans="1:16">
      <c r="A30" s="27">
        <f t="shared" si="1"/>
        <v>14</v>
      </c>
      <c r="B30" s="6" t="str">
        <f t="shared" ref="B30:B33" si="5">IF(E30=E29,"T","")</f>
        <v/>
      </c>
      <c r="C30" s="233" t="s">
        <v>695</v>
      </c>
      <c r="D30" s="449" t="s">
        <v>183</v>
      </c>
      <c r="E30" s="6">
        <f t="shared" si="2"/>
        <v>50</v>
      </c>
      <c r="F30" s="384"/>
      <c r="G30" s="7" t="str">
        <f>IFERROR(VLOOKUP(F30,得点テーブル!$B$6:$D$133,3,0),"")</f>
        <v/>
      </c>
      <c r="H30" s="526"/>
      <c r="I30" s="7" t="str">
        <f>IFERROR(VLOOKUP(H30,得点テーブル!$B$6:$D$133,3,0),"")</f>
        <v/>
      </c>
      <c r="J30" s="370"/>
      <c r="K30" s="40"/>
      <c r="L30" s="307"/>
      <c r="M30" s="40"/>
      <c r="N30" s="447">
        <v>8</v>
      </c>
      <c r="O30" s="40">
        <v>50</v>
      </c>
    </row>
    <row r="31" spans="1:16">
      <c r="A31" s="27">
        <f t="shared" si="1"/>
        <v>14</v>
      </c>
      <c r="B31" s="6" t="str">
        <f t="shared" si="5"/>
        <v>T</v>
      </c>
      <c r="C31" s="234" t="s">
        <v>696</v>
      </c>
      <c r="D31" s="40" t="s">
        <v>183</v>
      </c>
      <c r="E31" s="6">
        <f t="shared" si="2"/>
        <v>50</v>
      </c>
      <c r="F31" s="384"/>
      <c r="G31" s="7" t="str">
        <f>IFERROR(VLOOKUP(F31,得点テーブル!$B$6:$D$133,3,0),"")</f>
        <v/>
      </c>
      <c r="H31" s="526"/>
      <c r="I31" s="7" t="str">
        <f>IFERROR(VLOOKUP(H31,得点テーブル!$B$6:$D$133,3,0),"")</f>
        <v/>
      </c>
      <c r="J31" s="370"/>
      <c r="K31" s="40"/>
      <c r="L31" s="307"/>
      <c r="M31" s="40"/>
      <c r="N31" s="447">
        <v>8</v>
      </c>
      <c r="O31" s="40">
        <v>50</v>
      </c>
    </row>
    <row r="32" spans="1:16">
      <c r="A32" s="27">
        <f t="shared" si="1"/>
        <v>9</v>
      </c>
      <c r="B32" s="6" t="str">
        <f t="shared" si="5"/>
        <v/>
      </c>
      <c r="C32" s="234" t="s">
        <v>948</v>
      </c>
      <c r="D32" s="237" t="s">
        <v>18</v>
      </c>
      <c r="E32" s="6">
        <f t="shared" si="2"/>
        <v>120</v>
      </c>
      <c r="F32" s="384">
        <v>8</v>
      </c>
      <c r="G32" s="7">
        <f>IFERROR(VLOOKUP(F32,得点テーブル!$B$6:$D$133,3,0),"")</f>
        <v>40</v>
      </c>
      <c r="H32" s="526">
        <v>3</v>
      </c>
      <c r="I32" s="7">
        <f>IFERROR(VLOOKUP(H32,得点テーブル!$B$6:$D$133,3,0),"")</f>
        <v>80</v>
      </c>
      <c r="J32" s="370"/>
      <c r="K32" s="40"/>
      <c r="L32" s="307"/>
      <c r="M32" s="40"/>
      <c r="N32" s="447"/>
      <c r="O32" s="40"/>
    </row>
    <row r="33" spans="1:15">
      <c r="A33" s="27">
        <f t="shared" si="1"/>
        <v>16</v>
      </c>
      <c r="B33" s="6" t="str">
        <f t="shared" si="5"/>
        <v/>
      </c>
      <c r="C33" s="234" t="s">
        <v>568</v>
      </c>
      <c r="D33" s="40" t="s">
        <v>202</v>
      </c>
      <c r="E33" s="6">
        <f t="shared" si="2"/>
        <v>0</v>
      </c>
      <c r="F33" s="384"/>
      <c r="G33" s="7" t="str">
        <f>IFERROR(VLOOKUP(F33,得点テーブル!$B$6:$D$133,3,0),"")</f>
        <v/>
      </c>
      <c r="H33" s="526"/>
      <c r="I33" s="7" t="str">
        <f>IFERROR(VLOOKUP(H33,得点テーブル!$B$6:$D$133,3,0),"")</f>
        <v/>
      </c>
      <c r="J33" s="370"/>
      <c r="K33" s="40"/>
      <c r="L33" s="307"/>
      <c r="M33" s="40"/>
      <c r="N33" s="447"/>
      <c r="O33" s="40"/>
    </row>
    <row r="34" spans="1:15">
      <c r="A34" s="27">
        <f>RANK(E34,$E$17:$E$34,0)</f>
        <v>16</v>
      </c>
      <c r="B34" s="6"/>
      <c r="C34" s="465" t="s">
        <v>676</v>
      </c>
      <c r="D34" s="387" t="s">
        <v>2</v>
      </c>
      <c r="E34" s="6">
        <f t="shared" si="2"/>
        <v>40</v>
      </c>
      <c r="F34" s="384"/>
      <c r="G34" s="7"/>
      <c r="H34" s="526">
        <v>8</v>
      </c>
      <c r="I34" s="7">
        <f>IFERROR(VLOOKUP(H34,得点テーブル!$B$6:$D$133,3,0),"")</f>
        <v>40</v>
      </c>
      <c r="J34" s="370"/>
      <c r="K34" s="40"/>
      <c r="L34" s="307"/>
      <c r="M34" s="40"/>
      <c r="N34" s="447"/>
      <c r="O34" s="40"/>
    </row>
    <row r="35" spans="1:15">
      <c r="A35" s="27">
        <f>RANK(E35,$E$17:$E$35,0)</f>
        <v>17</v>
      </c>
      <c r="B35" s="6"/>
      <c r="C35" s="465" t="s">
        <v>966</v>
      </c>
      <c r="D35" s="406" t="s">
        <v>200</v>
      </c>
      <c r="E35" s="6">
        <f t="shared" si="2"/>
        <v>25</v>
      </c>
      <c r="F35" s="384"/>
      <c r="G35" s="7"/>
      <c r="H35" s="526">
        <v>16</v>
      </c>
      <c r="I35" s="7">
        <f>IFERROR(VLOOKUP(H35,得点テーブル!$B$6:$D$133,3,0),"")</f>
        <v>25</v>
      </c>
      <c r="J35" s="370"/>
      <c r="K35" s="40"/>
      <c r="L35" s="307"/>
      <c r="M35" s="40"/>
      <c r="N35" s="447"/>
      <c r="O35" s="40"/>
    </row>
    <row r="36" spans="1:15">
      <c r="A36" s="27"/>
      <c r="B36" s="6" t="str">
        <f>IF(E36=0,"",IF(A36=#REF!,"T",""))</f>
        <v/>
      </c>
      <c r="C36" s="256"/>
      <c r="D36" s="243"/>
      <c r="E36" s="6"/>
      <c r="F36" s="384"/>
      <c r="G36" s="40" t="str">
        <f>IF(F36=0,"",VLOOKUP(F36,得点テーブル!$B$6:$H$133,3,0))</f>
        <v/>
      </c>
      <c r="H36" s="526"/>
      <c r="I36" s="28" t="str">
        <f>IF(H36=0,"",VLOOKUP(H36,得点テーブル!$B$6:$H$133,3,0))</f>
        <v/>
      </c>
      <c r="J36" s="370"/>
      <c r="K36" s="40" t="str">
        <f>IF(J36=0,"",VLOOKUP(J36,得点テーブル!$B$6:$H$133,5,0))</f>
        <v/>
      </c>
      <c r="L36" s="307"/>
      <c r="M36" s="40" t="str">
        <f>IF(L36=0,"",VLOOKUP(L36,得点テーブル!$B$6:$H$133,6,0))</f>
        <v/>
      </c>
      <c r="N36" s="447"/>
      <c r="O36" s="40" t="str">
        <f>IF(N36=0,"",VLOOKUP(N36,得点テーブル!$B$6:$H$133,7,0))</f>
        <v/>
      </c>
    </row>
    <row r="37" spans="1:15" ht="3" customHeight="1">
      <c r="A37" s="76"/>
      <c r="B37" s="76"/>
      <c r="C37" s="77"/>
      <c r="D37" s="77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</row>
    <row r="38" spans="1:15" customFormat="1" ht="19.5" customHeight="1">
      <c r="A38" t="s">
        <v>11</v>
      </c>
      <c r="F38" t="s">
        <v>210</v>
      </c>
      <c r="K38" s="60"/>
      <c r="M38" t="str">
        <f>M12</f>
        <v>2023/5/31現在</v>
      </c>
    </row>
    <row r="39" spans="1:15" ht="4.5" customHeight="1"/>
    <row r="40" spans="1:15" ht="13.5" customHeight="1">
      <c r="A40" s="614" t="s">
        <v>172</v>
      </c>
      <c r="B40" s="615"/>
      <c r="C40" s="618" t="s">
        <v>12</v>
      </c>
      <c r="D40" s="620" t="s">
        <v>174</v>
      </c>
      <c r="E40" s="62" t="s">
        <v>175</v>
      </c>
      <c r="F40" s="609" t="str">
        <f>F$3</f>
        <v>R5会長杯</v>
      </c>
      <c r="G40" s="609"/>
      <c r="H40" s="592" t="str">
        <f>H14</f>
        <v>R5マスターズ</v>
      </c>
      <c r="I40" s="592"/>
      <c r="J40" s="592" t="str">
        <f>J14</f>
        <v>R4県選手権</v>
      </c>
      <c r="K40" s="592"/>
      <c r="L40" s="592" t="str">
        <f>L14</f>
        <v>R4室内</v>
      </c>
      <c r="M40" s="592"/>
      <c r="N40" s="593" t="str">
        <f>N14</f>
        <v>R4熊谷杯</v>
      </c>
      <c r="O40" s="593"/>
    </row>
    <row r="41" spans="1:15" ht="13.5" customHeight="1">
      <c r="A41" s="616"/>
      <c r="B41" s="617"/>
      <c r="C41" s="619"/>
      <c r="D41" s="621"/>
      <c r="E41" s="63" t="s">
        <v>176</v>
      </c>
      <c r="F41" s="163" t="s">
        <v>177</v>
      </c>
      <c r="G41" s="64" t="s">
        <v>175</v>
      </c>
      <c r="H41" s="163" t="s">
        <v>177</v>
      </c>
      <c r="I41" s="64" t="s">
        <v>175</v>
      </c>
      <c r="J41" s="163" t="s">
        <v>177</v>
      </c>
      <c r="K41" s="64" t="s">
        <v>175</v>
      </c>
      <c r="L41" s="169" t="s">
        <v>177</v>
      </c>
      <c r="M41" s="64" t="s">
        <v>175</v>
      </c>
      <c r="N41" s="169" t="s">
        <v>177</v>
      </c>
      <c r="O41" s="64" t="s">
        <v>175</v>
      </c>
    </row>
    <row r="42" spans="1:15" ht="3" customHeight="1">
      <c r="A42" s="66"/>
      <c r="B42" s="66"/>
      <c r="C42" s="67"/>
      <c r="D42" s="68"/>
      <c r="E42" s="69"/>
      <c r="F42" s="167"/>
      <c r="G42" s="73"/>
      <c r="H42" s="164"/>
      <c r="I42" s="71"/>
      <c r="J42" s="70"/>
      <c r="K42" s="71"/>
      <c r="L42" s="72"/>
      <c r="M42" s="73"/>
      <c r="N42" s="70"/>
      <c r="O42" s="71"/>
    </row>
    <row r="43" spans="1:15" ht="13.5" customHeight="1">
      <c r="A43" s="27">
        <f t="shared" ref="A43:A50" si="6">RANK(E43,$E$43:$E$51,0)</f>
        <v>1</v>
      </c>
      <c r="B43" s="6"/>
      <c r="C43" s="299" t="s">
        <v>661</v>
      </c>
      <c r="D43" s="286" t="s">
        <v>2</v>
      </c>
      <c r="E43" s="6">
        <f t="shared" ref="E43:E50" si="7">SUM(G43,I43,K43,M43,O43)</f>
        <v>240</v>
      </c>
      <c r="F43" s="384">
        <v>1</v>
      </c>
      <c r="G43" s="7">
        <f>IFERROR(VLOOKUP(F43,得点テーブル!$B$6:$D$133,3,0),"")</f>
        <v>150</v>
      </c>
      <c r="H43" s="165"/>
      <c r="I43" s="205"/>
      <c r="J43" s="165"/>
      <c r="K43" s="40"/>
      <c r="L43" s="75"/>
      <c r="M43" s="40"/>
      <c r="N43" s="462">
        <v>4</v>
      </c>
      <c r="O43" s="40">
        <v>90</v>
      </c>
    </row>
    <row r="44" spans="1:15" ht="13.5" customHeight="1">
      <c r="A44" s="27">
        <f t="shared" si="6"/>
        <v>2</v>
      </c>
      <c r="B44" s="6"/>
      <c r="C44" s="234" t="s">
        <v>670</v>
      </c>
      <c r="D44" s="393" t="s">
        <v>2</v>
      </c>
      <c r="E44" s="6">
        <f t="shared" si="7"/>
        <v>130</v>
      </c>
      <c r="F44" s="384">
        <v>2</v>
      </c>
      <c r="G44" s="7">
        <f>IFERROR(VLOOKUP(F44,得点テーブル!$B$6:$D$133,3,0),"")</f>
        <v>100</v>
      </c>
      <c r="H44" s="165"/>
      <c r="I44" s="205"/>
      <c r="J44" s="165"/>
      <c r="K44" s="40"/>
      <c r="L44" s="75"/>
      <c r="M44" s="40"/>
      <c r="N44" s="462">
        <v>16</v>
      </c>
      <c r="O44" s="40">
        <v>30</v>
      </c>
    </row>
    <row r="45" spans="1:15" ht="13.5" customHeight="1">
      <c r="A45" s="27">
        <f t="shared" si="6"/>
        <v>3</v>
      </c>
      <c r="B45" s="6"/>
      <c r="C45" s="234" t="s">
        <v>667</v>
      </c>
      <c r="D45" s="237" t="s">
        <v>217</v>
      </c>
      <c r="E45" s="6">
        <f t="shared" si="7"/>
        <v>90</v>
      </c>
      <c r="F45" s="384"/>
      <c r="G45" s="7" t="str">
        <f>IFERROR(VLOOKUP(F45,得点テーブル!$B$6:$D$133,3,0),"")</f>
        <v/>
      </c>
      <c r="H45" s="165"/>
      <c r="I45" s="205"/>
      <c r="J45" s="165"/>
      <c r="K45" s="40"/>
      <c r="L45" s="75"/>
      <c r="M45" s="40"/>
      <c r="N45" s="462">
        <v>4</v>
      </c>
      <c r="O45" s="40">
        <v>90</v>
      </c>
    </row>
    <row r="46" spans="1:15" ht="13.5" customHeight="1">
      <c r="A46" s="27">
        <f t="shared" si="6"/>
        <v>4</v>
      </c>
      <c r="B46" s="6"/>
      <c r="C46" s="464" t="s">
        <v>840</v>
      </c>
      <c r="D46" s="237" t="s">
        <v>820</v>
      </c>
      <c r="E46" s="6">
        <f t="shared" si="7"/>
        <v>70</v>
      </c>
      <c r="F46" s="384">
        <v>4</v>
      </c>
      <c r="G46" s="7">
        <f>IFERROR(VLOOKUP(F46,得点テーブル!$B$6:$D$133,3,0),"")</f>
        <v>70</v>
      </c>
      <c r="H46" s="165"/>
      <c r="I46" s="205"/>
      <c r="J46" s="165"/>
      <c r="K46" s="40"/>
      <c r="L46" s="75"/>
      <c r="M46" s="40"/>
      <c r="N46" s="462"/>
      <c r="O46" s="40"/>
    </row>
    <row r="47" spans="1:15" ht="13.5" customHeight="1">
      <c r="A47" s="27">
        <f t="shared" si="6"/>
        <v>4</v>
      </c>
      <c r="B47" s="6" t="s">
        <v>284</v>
      </c>
      <c r="C47" s="261" t="s">
        <v>700</v>
      </c>
      <c r="D47" s="237" t="s">
        <v>183</v>
      </c>
      <c r="E47" s="6">
        <f t="shared" si="7"/>
        <v>70</v>
      </c>
      <c r="F47" s="384">
        <v>4</v>
      </c>
      <c r="G47" s="7">
        <f>IFERROR(VLOOKUP(F47,得点テーブル!$B$6:$D$133,3,0),"")</f>
        <v>70</v>
      </c>
      <c r="H47" s="165"/>
      <c r="I47" s="205"/>
      <c r="J47" s="165"/>
      <c r="K47" s="40"/>
      <c r="L47" s="75"/>
      <c r="M47" s="40"/>
      <c r="N47" s="462"/>
      <c r="O47" s="40"/>
    </row>
    <row r="48" spans="1:15" ht="13.5" customHeight="1">
      <c r="A48" s="27">
        <f t="shared" si="6"/>
        <v>6</v>
      </c>
      <c r="B48" s="6"/>
      <c r="C48" s="234" t="s">
        <v>693</v>
      </c>
      <c r="D48" s="243" t="s">
        <v>186</v>
      </c>
      <c r="E48" s="6">
        <f t="shared" si="7"/>
        <v>30</v>
      </c>
      <c r="F48" s="384"/>
      <c r="G48" s="7" t="str">
        <f>IFERROR(VLOOKUP(F48,得点テーブル!$B$6:$D$133,3,0),"")</f>
        <v/>
      </c>
      <c r="H48" s="165"/>
      <c r="I48" s="205"/>
      <c r="J48" s="165"/>
      <c r="K48" s="40"/>
      <c r="L48" s="75"/>
      <c r="M48" s="40"/>
      <c r="N48" s="462">
        <v>16</v>
      </c>
      <c r="O48" s="40">
        <v>30</v>
      </c>
    </row>
    <row r="49" spans="1:15" ht="13.5" customHeight="1">
      <c r="A49" s="27">
        <f t="shared" si="6"/>
        <v>6</v>
      </c>
      <c r="B49" s="6" t="s">
        <v>284</v>
      </c>
      <c r="C49" s="465" t="s">
        <v>676</v>
      </c>
      <c r="D49" s="387" t="s">
        <v>2</v>
      </c>
      <c r="E49" s="6">
        <f t="shared" si="7"/>
        <v>30</v>
      </c>
      <c r="F49" s="384"/>
      <c r="G49" s="7" t="str">
        <f>IFERROR(VLOOKUP(F49,得点テーブル!$B$6:$D$133,3,0),"")</f>
        <v/>
      </c>
      <c r="H49" s="165"/>
      <c r="I49" s="463"/>
      <c r="J49" s="165"/>
      <c r="K49" s="40"/>
      <c r="L49" s="75"/>
      <c r="M49" s="40"/>
      <c r="N49" s="462">
        <v>16</v>
      </c>
      <c r="O49" s="40">
        <v>30</v>
      </c>
    </row>
    <row r="50" spans="1:15" ht="13.5" customHeight="1">
      <c r="A50" s="27">
        <f t="shared" si="6"/>
        <v>6</v>
      </c>
      <c r="B50" s="6" t="s">
        <v>284</v>
      </c>
      <c r="C50" s="256" t="s">
        <v>675</v>
      </c>
      <c r="D50" s="237" t="s">
        <v>198</v>
      </c>
      <c r="E50" s="6">
        <f t="shared" si="7"/>
        <v>30</v>
      </c>
      <c r="F50" s="384"/>
      <c r="G50" s="7" t="str">
        <f>IFERROR(VLOOKUP(F50,得点テーブル!$B$6:$D$133,3,0),"")</f>
        <v/>
      </c>
      <c r="H50" s="165"/>
      <c r="I50" s="463"/>
      <c r="J50" s="165"/>
      <c r="K50" s="40"/>
      <c r="L50" s="75"/>
      <c r="M50" s="40"/>
      <c r="N50" s="462">
        <v>16</v>
      </c>
      <c r="O50" s="40">
        <v>30</v>
      </c>
    </row>
    <row r="51" spans="1:15" ht="13.5" customHeight="1">
      <c r="A51" s="6" t="str">
        <f>IF(E51=0,"",RANK(E51,$E$41:$E$51))</f>
        <v/>
      </c>
      <c r="B51" s="6" t="str">
        <f>IF(E51=0,"",IF(A51=#REF!,"T",""))</f>
        <v/>
      </c>
      <c r="C51" s="262"/>
      <c r="D51" s="263"/>
      <c r="E51" s="6"/>
      <c r="F51" s="384"/>
      <c r="G51" s="7" t="str">
        <f>IFERROR(VLOOKUP(F51,得点テーブル!$B$6:$D$133,3,0),"")</f>
        <v/>
      </c>
      <c r="H51" s="165"/>
      <c r="I51" s="209" t="str">
        <f>IF(H51=0,"",VLOOKUP(H51,得点テーブル!$B$6:$H$133,3,0))</f>
        <v/>
      </c>
      <c r="J51" s="165"/>
      <c r="K51" s="40" t="str">
        <f>IF(J51=0,"",VLOOKUP(J51,得点テーブル!$B$6:$H$133,5,0))</f>
        <v/>
      </c>
      <c r="L51" s="75"/>
      <c r="M51" s="40" t="str">
        <f>IF(L51=0,"",VLOOKUP(L51,得点テーブル!$B$6:$H$133,6,0))</f>
        <v/>
      </c>
      <c r="N51" s="462"/>
      <c r="O51" s="40" t="str">
        <f>IF(N51=0,"",VLOOKUP(N51,得点テーブル!$B$6:$H$133,7,0))</f>
        <v/>
      </c>
    </row>
    <row r="52" spans="1:15" ht="3" customHeight="1">
      <c r="A52" s="76"/>
      <c r="B52" s="76"/>
      <c r="C52" s="77"/>
      <c r="D52" s="77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</row>
    <row r="53" spans="1:15" customFormat="1" ht="19.5" customHeight="1">
      <c r="A53" t="s">
        <v>11</v>
      </c>
      <c r="F53" s="1" t="s">
        <v>14</v>
      </c>
      <c r="H53" s="1"/>
      <c r="K53" s="60"/>
      <c r="M53" t="str">
        <f>M12</f>
        <v>2023/5/31現在</v>
      </c>
    </row>
    <row r="54" spans="1:15" ht="4.5" customHeight="1"/>
    <row r="55" spans="1:15" ht="13.5" customHeight="1">
      <c r="A55" s="614" t="s">
        <v>172</v>
      </c>
      <c r="B55" s="615"/>
      <c r="C55" s="618" t="s">
        <v>12</v>
      </c>
      <c r="D55" s="620" t="s">
        <v>174</v>
      </c>
      <c r="E55" s="62" t="s">
        <v>175</v>
      </c>
      <c r="F55" s="592" t="str">
        <f>F40</f>
        <v>R5会長杯</v>
      </c>
      <c r="G55" s="592"/>
      <c r="H55" s="592" t="str">
        <f>H40</f>
        <v>R5マスターズ</v>
      </c>
      <c r="I55" s="592"/>
      <c r="J55" s="592" t="str">
        <f>J40</f>
        <v>R4県選手権</v>
      </c>
      <c r="K55" s="592"/>
      <c r="L55" s="592" t="str">
        <f>L40</f>
        <v>R4室内</v>
      </c>
      <c r="M55" s="592"/>
      <c r="N55" s="593" t="str">
        <f>N40</f>
        <v>R4熊谷杯</v>
      </c>
      <c r="O55" s="593"/>
    </row>
    <row r="56" spans="1:15" ht="13.5" customHeight="1">
      <c r="A56" s="616"/>
      <c r="B56" s="617"/>
      <c r="C56" s="619"/>
      <c r="D56" s="621"/>
      <c r="E56" s="63" t="s">
        <v>176</v>
      </c>
      <c r="F56" s="163" t="s">
        <v>177</v>
      </c>
      <c r="G56" s="64" t="s">
        <v>175</v>
      </c>
      <c r="H56" s="163" t="s">
        <v>177</v>
      </c>
      <c r="I56" s="64" t="s">
        <v>175</v>
      </c>
      <c r="J56" s="163" t="s">
        <v>177</v>
      </c>
      <c r="K56" s="64" t="s">
        <v>175</v>
      </c>
      <c r="L56" s="169" t="s">
        <v>177</v>
      </c>
      <c r="M56" s="64" t="s">
        <v>175</v>
      </c>
      <c r="N56" s="169" t="s">
        <v>177</v>
      </c>
      <c r="O56" s="64" t="s">
        <v>175</v>
      </c>
    </row>
    <row r="57" spans="1:15" ht="3" customHeight="1">
      <c r="A57" s="66"/>
      <c r="B57" s="66"/>
      <c r="C57" s="67"/>
      <c r="D57" s="68"/>
      <c r="E57" s="69"/>
      <c r="F57" s="167"/>
      <c r="G57" s="73"/>
      <c r="H57" s="164"/>
      <c r="I57" s="71"/>
      <c r="J57" s="70"/>
      <c r="K57" s="71"/>
      <c r="L57" s="72"/>
      <c r="M57" s="73"/>
      <c r="N57" s="72"/>
      <c r="O57" s="73"/>
    </row>
    <row r="58" spans="1:15" ht="13.5" customHeight="1">
      <c r="A58" s="6">
        <v>1</v>
      </c>
      <c r="B58" s="6"/>
      <c r="C58" s="344" t="s">
        <v>668</v>
      </c>
      <c r="D58" s="376" t="s">
        <v>217</v>
      </c>
      <c r="E58" s="6">
        <f t="shared" ref="E58:E65" si="8">SUM(G58,I58,K58,M58,O58)</f>
        <v>240</v>
      </c>
      <c r="F58" s="283"/>
      <c r="G58" s="40"/>
      <c r="H58" s="78"/>
      <c r="I58" s="205"/>
      <c r="J58" s="319"/>
      <c r="K58" s="40"/>
      <c r="L58" s="307">
        <v>1</v>
      </c>
      <c r="M58" s="40">
        <v>150</v>
      </c>
      <c r="N58" s="447">
        <v>4</v>
      </c>
      <c r="O58" s="40">
        <v>90</v>
      </c>
    </row>
    <row r="59" spans="1:15" ht="13.5" customHeight="1">
      <c r="A59" s="6">
        <v>2</v>
      </c>
      <c r="B59" s="6"/>
      <c r="C59" s="315" t="s">
        <v>694</v>
      </c>
      <c r="D59" s="376" t="s">
        <v>217</v>
      </c>
      <c r="E59" s="6">
        <f t="shared" si="8"/>
        <v>150</v>
      </c>
      <c r="F59" s="165"/>
      <c r="G59" s="40"/>
      <c r="H59" s="78"/>
      <c r="I59" s="205"/>
      <c r="J59" s="319"/>
      <c r="K59" s="40"/>
      <c r="L59" s="307">
        <v>2</v>
      </c>
      <c r="M59" s="40">
        <v>100</v>
      </c>
      <c r="N59" s="446">
        <v>8</v>
      </c>
      <c r="O59" s="40">
        <v>50</v>
      </c>
    </row>
    <row r="60" spans="1:15" ht="13.5" customHeight="1">
      <c r="A60" s="6">
        <v>3</v>
      </c>
      <c r="B60" s="6"/>
      <c r="C60" s="261" t="s">
        <v>698</v>
      </c>
      <c r="D60" s="237" t="s">
        <v>2</v>
      </c>
      <c r="E60" s="6">
        <f t="shared" si="8"/>
        <v>70</v>
      </c>
      <c r="F60" s="165"/>
      <c r="G60" s="40"/>
      <c r="H60" s="78"/>
      <c r="I60" s="205"/>
      <c r="J60" s="319"/>
      <c r="K60" s="40"/>
      <c r="L60" s="307">
        <v>8</v>
      </c>
      <c r="M60" s="40">
        <v>40</v>
      </c>
      <c r="N60" s="446">
        <v>16</v>
      </c>
      <c r="O60" s="40">
        <v>30</v>
      </c>
    </row>
    <row r="61" spans="1:15" ht="13.5" customHeight="1">
      <c r="A61" s="6">
        <v>3</v>
      </c>
      <c r="B61" s="6" t="s">
        <v>284</v>
      </c>
      <c r="C61" s="234" t="s">
        <v>699</v>
      </c>
      <c r="D61" s="265" t="s">
        <v>179</v>
      </c>
      <c r="E61" s="6">
        <f t="shared" si="8"/>
        <v>70</v>
      </c>
      <c r="F61" s="165"/>
      <c r="G61" s="40"/>
      <c r="H61" s="165"/>
      <c r="I61" s="205"/>
      <c r="J61" s="319"/>
      <c r="K61" s="40"/>
      <c r="L61" s="307">
        <v>8</v>
      </c>
      <c r="M61" s="40">
        <v>40</v>
      </c>
      <c r="N61" s="446">
        <v>16</v>
      </c>
      <c r="O61" s="40">
        <v>30</v>
      </c>
    </row>
    <row r="62" spans="1:15" ht="13.5" customHeight="1">
      <c r="A62" s="6">
        <v>5</v>
      </c>
      <c r="B62" s="6"/>
      <c r="C62" s="261" t="s">
        <v>697</v>
      </c>
      <c r="D62" s="301" t="s">
        <v>218</v>
      </c>
      <c r="E62" s="6">
        <f t="shared" si="8"/>
        <v>50</v>
      </c>
      <c r="F62" s="165"/>
      <c r="G62" s="40"/>
      <c r="H62" s="78"/>
      <c r="I62" s="205"/>
      <c r="J62" s="319"/>
      <c r="K62" s="40"/>
      <c r="L62" s="307"/>
      <c r="M62" s="40"/>
      <c r="N62" s="446">
        <v>8</v>
      </c>
      <c r="O62" s="40">
        <v>50</v>
      </c>
    </row>
    <row r="63" spans="1:15" ht="13.5" customHeight="1">
      <c r="A63" s="6">
        <v>6</v>
      </c>
      <c r="B63" s="6"/>
      <c r="C63" s="375" t="s">
        <v>673</v>
      </c>
      <c r="D63" s="280" t="s">
        <v>2</v>
      </c>
      <c r="E63" s="6">
        <f t="shared" si="8"/>
        <v>40</v>
      </c>
      <c r="F63" s="165"/>
      <c r="G63" s="40"/>
      <c r="H63" s="78"/>
      <c r="I63" s="205"/>
      <c r="J63" s="319"/>
      <c r="K63" s="40"/>
      <c r="L63" s="307">
        <v>8</v>
      </c>
      <c r="M63" s="40">
        <v>40</v>
      </c>
      <c r="N63" s="446"/>
      <c r="O63" s="40"/>
    </row>
    <row r="64" spans="1:15" ht="13.5" customHeight="1">
      <c r="A64" s="6">
        <v>6</v>
      </c>
      <c r="B64" s="6" t="s">
        <v>284</v>
      </c>
      <c r="C64" s="261" t="s">
        <v>718</v>
      </c>
      <c r="D64" s="244" t="s">
        <v>224</v>
      </c>
      <c r="E64" s="6">
        <f t="shared" si="8"/>
        <v>40</v>
      </c>
      <c r="F64" s="165"/>
      <c r="G64" s="40"/>
      <c r="H64" s="78"/>
      <c r="I64" s="205"/>
      <c r="J64" s="319"/>
      <c r="K64" s="40"/>
      <c r="L64" s="307">
        <v>8</v>
      </c>
      <c r="M64" s="40">
        <v>40</v>
      </c>
      <c r="N64" s="446"/>
      <c r="O64" s="40"/>
    </row>
    <row r="65" spans="1:15" ht="13.5" customHeight="1">
      <c r="A65" s="6">
        <v>8</v>
      </c>
      <c r="B65" s="6"/>
      <c r="C65" s="261" t="s">
        <v>700</v>
      </c>
      <c r="D65" s="237" t="s">
        <v>183</v>
      </c>
      <c r="E65" s="6">
        <f t="shared" si="8"/>
        <v>30</v>
      </c>
      <c r="F65" s="165"/>
      <c r="G65" s="40"/>
      <c r="H65" s="78"/>
      <c r="I65" s="205"/>
      <c r="J65" s="319"/>
      <c r="K65" s="40"/>
      <c r="L65" s="307"/>
      <c r="M65" s="40"/>
      <c r="N65" s="446">
        <v>16</v>
      </c>
      <c r="O65" s="40">
        <v>30</v>
      </c>
    </row>
    <row r="66" spans="1:15" ht="13.5" customHeight="1">
      <c r="A66" s="6"/>
      <c r="B66" s="6"/>
      <c r="C66" s="260"/>
      <c r="D66" s="396"/>
      <c r="E66" s="6"/>
      <c r="F66" s="165"/>
      <c r="G66" s="40"/>
      <c r="H66" s="78"/>
      <c r="I66" s="205"/>
      <c r="J66" s="319"/>
      <c r="K66" s="40"/>
      <c r="L66" s="307"/>
      <c r="M66" s="40"/>
      <c r="N66" s="446"/>
      <c r="O66" s="40"/>
    </row>
    <row r="67" spans="1:15" ht="13.5" customHeight="1">
      <c r="A67" s="79" t="str">
        <f>IF(E67=0,"",RANK(E67,$E$58:$E$67))</f>
        <v/>
      </c>
      <c r="B67" s="79" t="str">
        <f>IF(E67=0,"",IF(A67=#REF!,"T",""))</f>
        <v/>
      </c>
      <c r="C67" s="80"/>
      <c r="D67" s="81"/>
      <c r="E67" s="79"/>
      <c r="F67" s="168"/>
      <c r="G67" s="85"/>
      <c r="H67" s="166"/>
      <c r="I67" s="83"/>
      <c r="J67" s="82"/>
      <c r="K67" s="83"/>
      <c r="L67" s="84"/>
      <c r="M67" s="81"/>
      <c r="N67" s="82"/>
      <c r="O67" s="86" t="s">
        <v>160</v>
      </c>
    </row>
  </sheetData>
  <mergeCells count="32">
    <mergeCell ref="L3:M3"/>
    <mergeCell ref="N3:O3"/>
    <mergeCell ref="A3:B4"/>
    <mergeCell ref="C3:C4"/>
    <mergeCell ref="D3:D4"/>
    <mergeCell ref="H3:I3"/>
    <mergeCell ref="J3:K3"/>
    <mergeCell ref="F3:G3"/>
    <mergeCell ref="C14:C15"/>
    <mergeCell ref="D14:D15"/>
    <mergeCell ref="A40:B41"/>
    <mergeCell ref="H40:I40"/>
    <mergeCell ref="A14:B15"/>
    <mergeCell ref="C40:C41"/>
    <mergeCell ref="D40:D41"/>
    <mergeCell ref="F14:G14"/>
    <mergeCell ref="F40:G40"/>
    <mergeCell ref="N40:O40"/>
    <mergeCell ref="L14:M14"/>
    <mergeCell ref="H14:I14"/>
    <mergeCell ref="J14:K14"/>
    <mergeCell ref="N14:O14"/>
    <mergeCell ref="J40:K40"/>
    <mergeCell ref="L40:M40"/>
    <mergeCell ref="L55:M55"/>
    <mergeCell ref="N55:O55"/>
    <mergeCell ref="A55:B56"/>
    <mergeCell ref="H55:I55"/>
    <mergeCell ref="J55:K55"/>
    <mergeCell ref="C55:C56"/>
    <mergeCell ref="D55:D56"/>
    <mergeCell ref="F55:G55"/>
  </mergeCells>
  <phoneticPr fontId="9"/>
  <pageMargins left="0.6692913385826772" right="0.43307086614173229" top="0.74803149606299213" bottom="0.70866141732283472" header="0.51181102362204722" footer="0.51181102362204722"/>
  <pageSetup paperSize="9" scale="90" orientation="portrait" r:id="rId1"/>
  <headerFooter alignWithMargins="0">
    <oddHeader>&amp;A&amp;RPage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5"/>
  <sheetViews>
    <sheetView tabSelected="1" view="pageBreakPreview" zoomScaleNormal="100" zoomScaleSheetLayoutView="100" workbookViewId="0">
      <selection activeCell="B17" sqref="B17"/>
    </sheetView>
  </sheetViews>
  <sheetFormatPr baseColWidth="10" defaultColWidth="9" defaultRowHeight="14"/>
  <cols>
    <col min="1" max="1" width="3.6640625" style="32" customWidth="1"/>
    <col min="2" max="2" width="1.6640625" style="32" customWidth="1"/>
    <col min="3" max="3" width="11.6640625" style="32" customWidth="1"/>
    <col min="4" max="4" width="12.6640625" style="32" customWidth="1"/>
    <col min="5" max="11" width="5.6640625" style="32" customWidth="1"/>
    <col min="12" max="12" width="5.6640625" style="124" customWidth="1"/>
    <col min="13" max="17" width="5.6640625" style="32" customWidth="1"/>
    <col min="18" max="16384" width="9" style="32"/>
  </cols>
  <sheetData>
    <row r="1" spans="1:18" customFormat="1" ht="19.5" customHeight="1">
      <c r="A1" t="s">
        <v>11</v>
      </c>
      <c r="D1" s="1"/>
      <c r="H1" s="1" t="s">
        <v>7</v>
      </c>
      <c r="J1" s="1"/>
      <c r="L1" s="127"/>
      <c r="M1" s="32"/>
      <c r="N1" s="1"/>
      <c r="O1" t="str">
        <f>O11</f>
        <v>2023/5/31現在</v>
      </c>
      <c r="P1" s="1"/>
    </row>
    <row r="2" spans="1:18" ht="6" customHeight="1"/>
    <row r="3" spans="1:18" ht="13.5" customHeight="1">
      <c r="A3" s="599" t="s">
        <v>172</v>
      </c>
      <c r="B3" s="600"/>
      <c r="C3" s="588" t="s">
        <v>12</v>
      </c>
      <c r="D3" s="590" t="s">
        <v>174</v>
      </c>
      <c r="E3" s="14" t="s">
        <v>175</v>
      </c>
      <c r="F3" s="610" t="str">
        <f>年齢男子D!F3</f>
        <v>R5会長杯</v>
      </c>
      <c r="G3" s="610"/>
      <c r="H3" s="610" t="str">
        <f>H13</f>
        <v>R5マスターズ</v>
      </c>
      <c r="I3" s="610"/>
      <c r="J3" s="610" t="str">
        <f>年齢男子D!J3</f>
        <v>R4ダンロップ</v>
      </c>
      <c r="K3" s="610"/>
      <c r="L3" s="610" t="str">
        <f>年齢男子D!L3</f>
        <v>R4県選手権</v>
      </c>
      <c r="M3" s="610"/>
      <c r="N3" s="610" t="str">
        <f>年齢男子D!N3</f>
        <v>R4室内</v>
      </c>
      <c r="O3" s="610"/>
      <c r="P3" s="610" t="str">
        <f>年齢男子D!P3</f>
        <v>R4熊谷杯</v>
      </c>
      <c r="Q3" s="610"/>
    </row>
    <row r="4" spans="1:18" ht="13.5" customHeight="1">
      <c r="A4" s="601"/>
      <c r="B4" s="602"/>
      <c r="C4" s="589"/>
      <c r="D4" s="591"/>
      <c r="E4" s="15" t="s">
        <v>176</v>
      </c>
      <c r="F4" s="135" t="s">
        <v>177</v>
      </c>
      <c r="G4" s="16" t="s">
        <v>175</v>
      </c>
      <c r="H4" s="135" t="s">
        <v>177</v>
      </c>
      <c r="I4" s="16" t="s">
        <v>175</v>
      </c>
      <c r="J4" s="135" t="s">
        <v>177</v>
      </c>
      <c r="K4" s="16" t="s">
        <v>175</v>
      </c>
      <c r="L4" s="128" t="s">
        <v>177</v>
      </c>
      <c r="M4" s="16" t="s">
        <v>175</v>
      </c>
      <c r="N4" s="135" t="s">
        <v>177</v>
      </c>
      <c r="O4" s="16" t="s">
        <v>175</v>
      </c>
      <c r="P4" s="135" t="s">
        <v>177</v>
      </c>
      <c r="Q4" s="16" t="s">
        <v>175</v>
      </c>
    </row>
    <row r="5" spans="1:18" ht="3.75" customHeight="1">
      <c r="A5" s="87"/>
      <c r="B5" s="88"/>
      <c r="C5" s="224"/>
      <c r="D5" s="54"/>
      <c r="E5" s="89"/>
      <c r="F5" s="240"/>
      <c r="G5" s="240"/>
      <c r="H5" s="159"/>
      <c r="I5" s="54"/>
      <c r="J5" s="160"/>
      <c r="K5" s="90"/>
      <c r="L5" s="161"/>
      <c r="M5" s="54"/>
      <c r="N5" s="160"/>
      <c r="O5" s="90"/>
      <c r="P5" s="159"/>
      <c r="Q5" s="54"/>
    </row>
    <row r="6" spans="1:18" customFormat="1">
      <c r="A6" s="27" t="str">
        <f>IF(E6=0,"",RANK(E6,$E$4:$E$11))</f>
        <v/>
      </c>
      <c r="B6" s="27" t="str">
        <f>IF(E6=0,"",IF(A6=A5,"T",""))</f>
        <v/>
      </c>
      <c r="C6" s="251"/>
      <c r="D6" s="250"/>
      <c r="E6" s="158">
        <f>SUM(G6,I6,K6,M6,O6,Q6)</f>
        <v>0</v>
      </c>
      <c r="F6" s="52"/>
      <c r="G6" s="30" t="str">
        <f>IF(F6=0,"",VLOOKUP(F6,得点テーブル!$B$6:$H$265,3,FALSE))</f>
        <v/>
      </c>
      <c r="H6" s="276"/>
      <c r="I6" s="39" t="str">
        <f>IF(H6=0,"",VLOOKUP(H6,得点テーブル!$B$6:$H$133,3,FALSE))</f>
        <v/>
      </c>
      <c r="J6" s="52"/>
      <c r="K6" s="30" t="str">
        <f>IF(J6=0,"",VLOOKUP(J6,得点テーブル!$B$6:$H$265,4,FALSE))</f>
        <v/>
      </c>
      <c r="L6" s="155"/>
      <c r="M6" s="29" t="str">
        <f>IF(L6=0,"",VLOOKUP(L6,得点テーブル!$B$6:$H$133,5,FALSE))</f>
        <v/>
      </c>
      <c r="N6" s="52"/>
      <c r="O6" s="30" t="str">
        <f>IF(N6=0,"",VLOOKUP(N6,得点テーブル!$B$6:$H$133,6,FALSE))</f>
        <v/>
      </c>
      <c r="P6" s="155"/>
      <c r="Q6" s="30" t="str">
        <f>IF(P6=0,"",VLOOKUP(P6,得点テーブル!$B$6:$H$133,7,FALSE))</f>
        <v/>
      </c>
      <c r="R6" s="32"/>
    </row>
    <row r="7" spans="1:18">
      <c r="A7" s="27" t="str">
        <f>IF(E7=0,"",RANK(E7,$E$4:$E$11))</f>
        <v/>
      </c>
      <c r="B7" s="27" t="str">
        <f>IF(E7=0,"",IF(A7=A6,"T",""))</f>
        <v/>
      </c>
      <c r="C7" s="251"/>
      <c r="D7" s="250"/>
      <c r="E7" s="158">
        <f t="shared" ref="E7:E9" si="0">SUM(G7,I7,K7,M7,O7,Q7)</f>
        <v>0</v>
      </c>
      <c r="F7" s="52"/>
      <c r="G7" s="30" t="str">
        <f>IF(F7=0,"",VLOOKUP(F7,得点テーブル!$B$6:$H$265,3,FALSE))</f>
        <v/>
      </c>
      <c r="H7" s="59"/>
      <c r="I7" s="39" t="str">
        <f>IF(H7=0,"",VLOOKUP(H7,得点テーブル!$B$6:$H$133,3,FALSE))</f>
        <v/>
      </c>
      <c r="J7" s="52"/>
      <c r="K7" s="30" t="str">
        <f>IF(J7=0,"",VLOOKUP(J7,得点テーブル!$B$6:$H$265,4,FALSE))</f>
        <v/>
      </c>
      <c r="L7" s="155"/>
      <c r="M7" s="29" t="str">
        <f>IF(L7=0,"",VLOOKUP(L7,得点テーブル!$B$6:$H$133,5,FALSE))</f>
        <v/>
      </c>
      <c r="N7" s="52"/>
      <c r="O7" s="30" t="str">
        <f>IF(N7=0,"",VLOOKUP(N7,得点テーブル!$B$6:$H$133,6,FALSE))</f>
        <v/>
      </c>
      <c r="P7" s="155"/>
      <c r="Q7" s="30" t="str">
        <f>IF(P7=0,"",VLOOKUP(P7,得点テーブル!$B$6:$H$133,7,FALSE))</f>
        <v/>
      </c>
    </row>
    <row r="8" spans="1:18">
      <c r="A8" s="27" t="str">
        <f>IF(E8=0,"",RANK(E8,$E$4:$E$11))</f>
        <v/>
      </c>
      <c r="B8" s="27" t="str">
        <f>IF(E8=0,"",IF(A8=A7,"T",""))</f>
        <v/>
      </c>
      <c r="C8" s="251"/>
      <c r="D8" s="250"/>
      <c r="E8" s="158">
        <f t="shared" si="0"/>
        <v>0</v>
      </c>
      <c r="F8" s="52"/>
      <c r="G8" s="30" t="str">
        <f>IF(F8=0,"",VLOOKUP(F8,得点テーブル!$B$6:$H$265,3,FALSE))</f>
        <v/>
      </c>
      <c r="H8" s="59"/>
      <c r="I8" s="39" t="str">
        <f>IF(H8=0,"",VLOOKUP(H8,得点テーブル!$B$6:$H$133,3,FALSE))</f>
        <v/>
      </c>
      <c r="J8" s="52"/>
      <c r="K8" s="30" t="str">
        <f>IF(J8=0,"",VLOOKUP(J8,得点テーブル!$B$6:$H$265,4,FALSE))</f>
        <v/>
      </c>
      <c r="L8" s="155"/>
      <c r="M8" s="29" t="str">
        <f>IF(L8=0,"",VLOOKUP(L8,得点テーブル!$B$6:$H$133,5,FALSE))</f>
        <v/>
      </c>
      <c r="N8" s="52"/>
      <c r="O8" s="30" t="str">
        <f>IF(N8=0,"",VLOOKUP(N8,得点テーブル!$B$6:$H$133,6,FALSE))</f>
        <v/>
      </c>
      <c r="P8" s="155"/>
      <c r="Q8" s="30" t="str">
        <f>IF(P8=0,"",VLOOKUP(P8,得点テーブル!$B$6:$H$133,7,FALSE))</f>
        <v/>
      </c>
    </row>
    <row r="9" spans="1:18" ht="15" customHeight="1">
      <c r="A9" s="27" t="str">
        <f>IF(E9=0,"",RANK(E9,$E$4:$E$11))</f>
        <v/>
      </c>
      <c r="B9" s="27" t="str">
        <f>IF(E9=0,"",IF(A9=A8,"T",""))</f>
        <v/>
      </c>
      <c r="C9" s="275"/>
      <c r="D9" s="28"/>
      <c r="E9" s="158">
        <f t="shared" si="0"/>
        <v>0</v>
      </c>
      <c r="F9" s="52"/>
      <c r="G9" s="30" t="str">
        <f>IF(F9=0,"",VLOOKUP(F9,得点テーブル!$B$6:$H$265,3,FALSE))</f>
        <v/>
      </c>
      <c r="H9" s="59"/>
      <c r="I9" s="39" t="str">
        <f>IF(H9=0,"",VLOOKUP(H9,得点テーブル!$B$6:$H$133,3,FALSE))</f>
        <v/>
      </c>
      <c r="J9" s="52"/>
      <c r="K9" s="30" t="str">
        <f>IF(J9=0,"",VLOOKUP(J9,得点テーブル!$B$6:$H$265,4,FALSE))</f>
        <v/>
      </c>
      <c r="L9" s="155"/>
      <c r="M9" s="29" t="str">
        <f>IF(L9=0,"",VLOOKUP(L9,得点テーブル!$B$6:$H$133,5,FALSE))</f>
        <v/>
      </c>
      <c r="N9" s="52"/>
      <c r="O9" s="30" t="str">
        <f>IF(N9=0,"",VLOOKUP(N9,得点テーブル!$B$6:$H$133,6,FALSE))</f>
        <v/>
      </c>
      <c r="P9" s="155"/>
      <c r="Q9" s="30" t="str">
        <f>IF(P9=0,"",VLOOKUP(P9,得点テーブル!$B$6:$H$133,7,FALSE))</f>
        <v/>
      </c>
    </row>
    <row r="10" spans="1:18" ht="3.7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149"/>
      <c r="M10" s="45"/>
      <c r="N10" s="44"/>
      <c r="O10" s="44"/>
      <c r="P10" s="44"/>
      <c r="Q10" s="44"/>
    </row>
    <row r="11" spans="1:18" customFormat="1" ht="19.5" customHeight="1">
      <c r="A11" t="s">
        <v>11</v>
      </c>
      <c r="D11" s="1"/>
      <c r="H11" t="s">
        <v>207</v>
      </c>
      <c r="J11" s="1"/>
      <c r="L11" s="127"/>
      <c r="M11" s="32"/>
      <c r="N11" s="1"/>
      <c r="O11" t="str">
        <f>年齢男子D!O1</f>
        <v>2023/5/31現在</v>
      </c>
      <c r="P11" s="1"/>
    </row>
    <row r="12" spans="1:18" ht="6" customHeight="1"/>
    <row r="13" spans="1:18" ht="13.5" customHeight="1">
      <c r="A13" s="599" t="s">
        <v>172</v>
      </c>
      <c r="B13" s="600"/>
      <c r="C13" s="588" t="s">
        <v>12</v>
      </c>
      <c r="D13" s="590" t="s">
        <v>174</v>
      </c>
      <c r="E13" s="14" t="s">
        <v>175</v>
      </c>
      <c r="F13" s="609" t="str">
        <f>F$3</f>
        <v>R5会長杯</v>
      </c>
      <c r="G13" s="609"/>
      <c r="H13" s="609" t="str">
        <f>年齢男子D!H3</f>
        <v>R5マスターズ</v>
      </c>
      <c r="I13" s="609"/>
      <c r="J13" s="610" t="str">
        <f>年齢男子D!J3</f>
        <v>R4ダンロップ</v>
      </c>
      <c r="K13" s="610"/>
      <c r="L13" s="610" t="str">
        <f>年齢男子D!L3</f>
        <v>R4県選手権</v>
      </c>
      <c r="M13" s="610"/>
      <c r="N13" s="610" t="str">
        <f>年齢男子D!N3</f>
        <v>R4室内</v>
      </c>
      <c r="O13" s="610"/>
      <c r="P13" s="622" t="str">
        <f>年齢男子D!P3</f>
        <v>R4熊谷杯</v>
      </c>
      <c r="Q13" s="622"/>
    </row>
    <row r="14" spans="1:18" ht="13.5" customHeight="1">
      <c r="A14" s="601"/>
      <c r="B14" s="602"/>
      <c r="C14" s="589"/>
      <c r="D14" s="591"/>
      <c r="E14" s="15" t="s">
        <v>176</v>
      </c>
      <c r="F14" s="135" t="s">
        <v>177</v>
      </c>
      <c r="G14" s="16" t="s">
        <v>175</v>
      </c>
      <c r="H14" s="135" t="s">
        <v>177</v>
      </c>
      <c r="I14" s="16" t="s">
        <v>175</v>
      </c>
      <c r="J14" s="135" t="s">
        <v>177</v>
      </c>
      <c r="K14" s="16" t="s">
        <v>175</v>
      </c>
      <c r="L14" s="128" t="s">
        <v>177</v>
      </c>
      <c r="M14" s="16" t="s">
        <v>175</v>
      </c>
      <c r="N14" s="135" t="s">
        <v>177</v>
      </c>
      <c r="O14" s="16" t="s">
        <v>175</v>
      </c>
      <c r="P14" s="135" t="s">
        <v>177</v>
      </c>
      <c r="Q14" s="16" t="s">
        <v>175</v>
      </c>
    </row>
    <row r="15" spans="1:18" ht="5" customHeight="1">
      <c r="A15" s="87"/>
      <c r="B15" s="88"/>
      <c r="C15" s="53"/>
      <c r="D15" s="54"/>
      <c r="E15" s="89"/>
      <c r="F15" s="240"/>
      <c r="G15" s="240"/>
      <c r="H15" s="159"/>
      <c r="I15" s="54"/>
      <c r="J15" s="160"/>
      <c r="K15" s="90"/>
      <c r="L15" s="161"/>
      <c r="M15" s="54"/>
      <c r="N15" s="160"/>
      <c r="O15" s="90"/>
      <c r="P15" s="160"/>
      <c r="Q15" s="90"/>
    </row>
    <row r="16" spans="1:18">
      <c r="A16" s="27">
        <f t="shared" ref="A16:A58" si="1">RANK(E16,$E$16:$E$59,0)</f>
        <v>1</v>
      </c>
      <c r="B16" s="537"/>
      <c r="C16" s="234" t="s">
        <v>631</v>
      </c>
      <c r="D16" s="40" t="s">
        <v>202</v>
      </c>
      <c r="E16" s="158">
        <f t="shared" ref="E16:E58" si="2">SUM(G16,I16,K16,M16,O16,Q16)</f>
        <v>740</v>
      </c>
      <c r="F16" s="455">
        <v>1</v>
      </c>
      <c r="G16" s="7">
        <f>IFERROR(VLOOKUP(F16,得点テーブル!$B$6:$D$133,3,0),"")</f>
        <v>150</v>
      </c>
      <c r="H16" s="527">
        <v>2</v>
      </c>
      <c r="I16" s="7">
        <f>IFERROR(VLOOKUP(H16,得点テーブル!$B$6:$D$133,3,0),"")</f>
        <v>100</v>
      </c>
      <c r="J16" s="377">
        <v>1</v>
      </c>
      <c r="K16" s="268">
        <v>150</v>
      </c>
      <c r="L16" s="59">
        <v>2</v>
      </c>
      <c r="M16" s="29">
        <v>150</v>
      </c>
      <c r="N16" s="336">
        <v>2</v>
      </c>
      <c r="O16" s="30">
        <v>100</v>
      </c>
      <c r="P16" s="417">
        <v>4</v>
      </c>
      <c r="Q16" s="30">
        <v>90</v>
      </c>
    </row>
    <row r="17" spans="1:18">
      <c r="A17" s="27">
        <f t="shared" si="1"/>
        <v>1</v>
      </c>
      <c r="B17" s="537" t="str">
        <f t="shared" ref="B17:B58" si="3">IF(E17=E16,"T","")</f>
        <v>T</v>
      </c>
      <c r="C17" s="234" t="s">
        <v>632</v>
      </c>
      <c r="D17" s="243" t="s">
        <v>633</v>
      </c>
      <c r="E17" s="158">
        <f t="shared" si="2"/>
        <v>740</v>
      </c>
      <c r="F17" s="455">
        <v>1</v>
      </c>
      <c r="G17" s="7">
        <f>IFERROR(VLOOKUP(F17,得点テーブル!$B$6:$D$133,3,0),"")</f>
        <v>150</v>
      </c>
      <c r="H17" s="528">
        <v>2</v>
      </c>
      <c r="I17" s="7">
        <f>IFERROR(VLOOKUP(H17,得点テーブル!$B$6:$D$133,3,0),"")</f>
        <v>100</v>
      </c>
      <c r="J17" s="294">
        <v>1</v>
      </c>
      <c r="K17" s="268">
        <v>150</v>
      </c>
      <c r="L17" s="59">
        <v>2</v>
      </c>
      <c r="M17" s="29">
        <v>150</v>
      </c>
      <c r="N17" s="379">
        <v>2</v>
      </c>
      <c r="O17" s="30">
        <v>100</v>
      </c>
      <c r="P17" s="450">
        <v>4</v>
      </c>
      <c r="Q17" s="30">
        <v>90</v>
      </c>
      <c r="R17"/>
    </row>
    <row r="18" spans="1:18">
      <c r="A18" s="27">
        <f t="shared" si="1"/>
        <v>3</v>
      </c>
      <c r="B18" s="537" t="str">
        <f t="shared" si="3"/>
        <v/>
      </c>
      <c r="C18" s="251" t="s">
        <v>638</v>
      </c>
      <c r="D18" s="456" t="s">
        <v>202</v>
      </c>
      <c r="E18" s="158">
        <f t="shared" si="2"/>
        <v>580</v>
      </c>
      <c r="F18" s="455">
        <v>4</v>
      </c>
      <c r="G18" s="7">
        <f>IFERROR(VLOOKUP(F18,得点テーブル!$B$6:$D$133,3,0),"")</f>
        <v>70</v>
      </c>
      <c r="H18" s="527">
        <v>1</v>
      </c>
      <c r="I18" s="7">
        <f>IFERROR(VLOOKUP(H18,得点テーブル!$B$6:$D$133,3,0),"")</f>
        <v>150</v>
      </c>
      <c r="J18" s="294">
        <v>2</v>
      </c>
      <c r="K18" s="268">
        <v>100</v>
      </c>
      <c r="L18" s="162">
        <v>4</v>
      </c>
      <c r="M18" s="29">
        <v>100</v>
      </c>
      <c r="N18" s="179">
        <v>4</v>
      </c>
      <c r="O18" s="30">
        <v>70</v>
      </c>
      <c r="P18" s="457">
        <v>4</v>
      </c>
      <c r="Q18" s="30">
        <v>90</v>
      </c>
    </row>
    <row r="19" spans="1:18">
      <c r="A19" s="27">
        <f t="shared" si="1"/>
        <v>4</v>
      </c>
      <c r="B19" s="537" t="str">
        <f t="shared" si="3"/>
        <v/>
      </c>
      <c r="C19" s="251" t="s">
        <v>640</v>
      </c>
      <c r="D19" s="243" t="s">
        <v>186</v>
      </c>
      <c r="E19" s="158">
        <f t="shared" si="2"/>
        <v>400</v>
      </c>
      <c r="F19" s="455">
        <v>4</v>
      </c>
      <c r="G19" s="7">
        <f>IFERROR(VLOOKUP(F19,得点テーブル!$B$6:$D$133,3,0),"")</f>
        <v>70</v>
      </c>
      <c r="H19" s="527"/>
      <c r="I19" s="7" t="str">
        <f>IFERROR(VLOOKUP(H19,得点テーブル!$B$6:$D$133,3,0),"")</f>
        <v/>
      </c>
      <c r="J19" s="296"/>
      <c r="K19" s="268"/>
      <c r="L19" s="371"/>
      <c r="M19" s="29"/>
      <c r="N19" s="371">
        <v>1</v>
      </c>
      <c r="O19" s="30">
        <v>150</v>
      </c>
      <c r="P19" s="451">
        <v>1</v>
      </c>
      <c r="Q19" s="30">
        <v>180</v>
      </c>
    </row>
    <row r="20" spans="1:18">
      <c r="A20" s="27">
        <f t="shared" si="1"/>
        <v>5</v>
      </c>
      <c r="B20" s="537" t="str">
        <f t="shared" si="3"/>
        <v/>
      </c>
      <c r="C20" s="264" t="s">
        <v>634</v>
      </c>
      <c r="D20" s="285" t="s">
        <v>182</v>
      </c>
      <c r="E20" s="158">
        <f t="shared" si="2"/>
        <v>350</v>
      </c>
      <c r="F20" s="455"/>
      <c r="G20" s="7" t="str">
        <f>IFERROR(VLOOKUP(F20,得点テーブル!$B$6:$D$133,3,0),"")</f>
        <v/>
      </c>
      <c r="H20" s="527">
        <v>3</v>
      </c>
      <c r="I20" s="7">
        <f>IFERROR(VLOOKUP(H20,得点テーブル!$B$6:$D$133,3,0),"")</f>
        <v>80</v>
      </c>
      <c r="J20" s="300"/>
      <c r="K20" s="268"/>
      <c r="L20" s="229">
        <v>1</v>
      </c>
      <c r="M20" s="29">
        <v>200</v>
      </c>
      <c r="N20" s="371">
        <v>4</v>
      </c>
      <c r="O20" s="30">
        <v>70</v>
      </c>
      <c r="P20" s="451"/>
      <c r="Q20" s="30"/>
      <c r="R20"/>
    </row>
    <row r="21" spans="1:18">
      <c r="A21" s="27">
        <f t="shared" si="1"/>
        <v>5</v>
      </c>
      <c r="B21" s="537" t="str">
        <f t="shared" si="3"/>
        <v>T</v>
      </c>
      <c r="C21" s="542" t="s">
        <v>635</v>
      </c>
      <c r="D21" s="285" t="s">
        <v>182</v>
      </c>
      <c r="E21" s="158">
        <f t="shared" si="2"/>
        <v>350</v>
      </c>
      <c r="F21" s="455"/>
      <c r="G21" s="7" t="str">
        <f>IFERROR(VLOOKUP(F21,得点テーブル!$B$6:$D$133,3,0),"")</f>
        <v/>
      </c>
      <c r="H21" s="527">
        <v>3</v>
      </c>
      <c r="I21" s="7">
        <f>IFERROR(VLOOKUP(H21,得点テーブル!$B$6:$D$133,3,0),"")</f>
        <v>80</v>
      </c>
      <c r="J21" s="300"/>
      <c r="K21" s="268"/>
      <c r="L21" s="229">
        <v>1</v>
      </c>
      <c r="M21" s="29">
        <v>200</v>
      </c>
      <c r="N21" s="371">
        <v>4</v>
      </c>
      <c r="O21" s="30">
        <v>70</v>
      </c>
      <c r="P21" s="451"/>
      <c r="Q21" s="30"/>
      <c r="R21"/>
    </row>
    <row r="22" spans="1:18">
      <c r="A22" s="27">
        <f t="shared" si="1"/>
        <v>7</v>
      </c>
      <c r="B22" s="537" t="str">
        <f t="shared" si="3"/>
        <v/>
      </c>
      <c r="C22" s="353" t="s">
        <v>636</v>
      </c>
      <c r="D22" s="285" t="s">
        <v>637</v>
      </c>
      <c r="E22" s="158">
        <f t="shared" si="2"/>
        <v>340</v>
      </c>
      <c r="F22" s="455">
        <v>2</v>
      </c>
      <c r="G22" s="7">
        <f>IFERROR(VLOOKUP(F22,得点テーブル!$B$6:$D$133,3,0),"")</f>
        <v>100</v>
      </c>
      <c r="H22" s="527"/>
      <c r="I22" s="7" t="str">
        <f>IFERROR(VLOOKUP(H22,得点テーブル!$B$6:$D$133,3,0),"")</f>
        <v/>
      </c>
      <c r="J22" s="294">
        <v>3</v>
      </c>
      <c r="K22" s="268">
        <v>70</v>
      </c>
      <c r="L22" s="229"/>
      <c r="M22" s="29"/>
      <c r="N22" s="371">
        <v>8</v>
      </c>
      <c r="O22" s="30">
        <v>40</v>
      </c>
      <c r="P22" s="451">
        <v>2</v>
      </c>
      <c r="Q22" s="30">
        <v>130</v>
      </c>
    </row>
    <row r="23" spans="1:18">
      <c r="A23" s="27">
        <f t="shared" si="1"/>
        <v>8</v>
      </c>
      <c r="B23" s="537" t="str">
        <f t="shared" si="3"/>
        <v/>
      </c>
      <c r="C23" s="392" t="s">
        <v>645</v>
      </c>
      <c r="D23" s="286" t="s">
        <v>236</v>
      </c>
      <c r="E23" s="158">
        <f t="shared" si="2"/>
        <v>310</v>
      </c>
      <c r="F23" s="455"/>
      <c r="G23" s="7" t="str">
        <f>IFERROR(VLOOKUP(F23,得点テーブル!$B$6:$D$133,3,0),"")</f>
        <v/>
      </c>
      <c r="H23" s="527">
        <v>1</v>
      </c>
      <c r="I23" s="7">
        <f>IFERROR(VLOOKUP(H23,得点テーブル!$B$6:$D$133,3,0),"")</f>
        <v>150</v>
      </c>
      <c r="J23" s="300"/>
      <c r="K23" s="268"/>
      <c r="L23" s="372"/>
      <c r="M23" s="29"/>
      <c r="N23" s="395">
        <v>4</v>
      </c>
      <c r="O23" s="30">
        <v>70</v>
      </c>
      <c r="P23" s="452">
        <v>4</v>
      </c>
      <c r="Q23" s="30">
        <v>90</v>
      </c>
      <c r="R23"/>
    </row>
    <row r="24" spans="1:18">
      <c r="A24" s="27">
        <f t="shared" si="1"/>
        <v>9</v>
      </c>
      <c r="B24" s="537" t="str">
        <f t="shared" si="3"/>
        <v/>
      </c>
      <c r="C24" s="543" t="s">
        <v>639</v>
      </c>
      <c r="D24" s="285" t="s">
        <v>637</v>
      </c>
      <c r="E24" s="158">
        <f t="shared" si="2"/>
        <v>300</v>
      </c>
      <c r="F24" s="455">
        <v>2</v>
      </c>
      <c r="G24" s="7">
        <f>IFERROR(VLOOKUP(F24,得点テーブル!$B$6:$D$133,3,0),"")</f>
        <v>100</v>
      </c>
      <c r="H24" s="527"/>
      <c r="I24" s="7" t="str">
        <f>IFERROR(VLOOKUP(H24,得点テーブル!$B$6:$D$133,3,0),"")</f>
        <v/>
      </c>
      <c r="J24" s="294">
        <v>3</v>
      </c>
      <c r="K24" s="268">
        <v>70</v>
      </c>
      <c r="L24" s="229"/>
      <c r="M24" s="29"/>
      <c r="N24" s="371"/>
      <c r="O24" s="30"/>
      <c r="P24" s="451">
        <v>2</v>
      </c>
      <c r="Q24" s="30">
        <v>130</v>
      </c>
    </row>
    <row r="25" spans="1:18">
      <c r="A25" s="27">
        <f t="shared" si="1"/>
        <v>10</v>
      </c>
      <c r="B25" s="537" t="str">
        <f t="shared" si="3"/>
        <v/>
      </c>
      <c r="C25" s="259" t="s">
        <v>642</v>
      </c>
      <c r="D25" s="237" t="s">
        <v>202</v>
      </c>
      <c r="E25" s="158">
        <f t="shared" si="2"/>
        <v>240</v>
      </c>
      <c r="F25" s="455"/>
      <c r="G25" s="7" t="str">
        <f>IFERROR(VLOOKUP(F25,得点テーブル!$B$6:$D$133,3,0),"")</f>
        <v/>
      </c>
      <c r="H25" s="527"/>
      <c r="I25" s="7" t="str">
        <f>IFERROR(VLOOKUP(H25,得点テーブル!$B$6:$D$133,3,0),"")</f>
        <v/>
      </c>
      <c r="J25" s="294">
        <v>2</v>
      </c>
      <c r="K25" s="268">
        <v>100</v>
      </c>
      <c r="L25" s="229">
        <v>4</v>
      </c>
      <c r="M25" s="29">
        <v>100</v>
      </c>
      <c r="N25" s="151">
        <v>8</v>
      </c>
      <c r="O25" s="30">
        <v>40</v>
      </c>
      <c r="P25" s="453"/>
      <c r="Q25" s="30"/>
    </row>
    <row r="26" spans="1:18">
      <c r="A26" s="27">
        <f t="shared" si="1"/>
        <v>11</v>
      </c>
      <c r="B26" s="537" t="str">
        <f t="shared" si="3"/>
        <v/>
      </c>
      <c r="C26" s="234" t="s">
        <v>646</v>
      </c>
      <c r="D26" s="202" t="s">
        <v>201</v>
      </c>
      <c r="E26" s="158">
        <f t="shared" si="2"/>
        <v>220</v>
      </c>
      <c r="F26" s="455">
        <v>4</v>
      </c>
      <c r="G26" s="7">
        <f>IFERROR(VLOOKUP(F26,得点テーブル!$B$6:$D$133,3,0),"")</f>
        <v>70</v>
      </c>
      <c r="H26" s="528"/>
      <c r="I26" s="7" t="str">
        <f>IFERROR(VLOOKUP(H26,得点テーブル!$B$6:$D$133,3,0),"")</f>
        <v/>
      </c>
      <c r="J26" s="295"/>
      <c r="K26" s="268"/>
      <c r="L26" s="59"/>
      <c r="M26" s="29"/>
      <c r="N26" s="236">
        <v>1</v>
      </c>
      <c r="O26" s="30">
        <v>150</v>
      </c>
      <c r="P26" s="453"/>
      <c r="Q26" s="30"/>
      <c r="R26"/>
    </row>
    <row r="27" spans="1:18">
      <c r="A27" s="27">
        <f t="shared" si="1"/>
        <v>11</v>
      </c>
      <c r="B27" s="537" t="str">
        <f t="shared" si="3"/>
        <v>T</v>
      </c>
      <c r="C27" s="513" t="s">
        <v>643</v>
      </c>
      <c r="D27" s="249" t="s">
        <v>187</v>
      </c>
      <c r="E27" s="158">
        <f t="shared" si="2"/>
        <v>220</v>
      </c>
      <c r="F27" s="455"/>
      <c r="G27" s="7" t="str">
        <f>IFERROR(VLOOKUP(F27,得点テーブル!$B$6:$D$133,3,0),"")</f>
        <v/>
      </c>
      <c r="H27" s="527"/>
      <c r="I27" s="7" t="str">
        <f>IFERROR(VLOOKUP(H27,得点テーブル!$B$6:$D$133,3,0),"")</f>
        <v/>
      </c>
      <c r="J27" s="294">
        <v>8</v>
      </c>
      <c r="K27" s="268">
        <v>40</v>
      </c>
      <c r="L27" s="155"/>
      <c r="M27" s="29"/>
      <c r="N27" s="199"/>
      <c r="O27" s="30"/>
      <c r="P27" s="416">
        <v>1</v>
      </c>
      <c r="Q27" s="30">
        <v>180</v>
      </c>
      <c r="R27"/>
    </row>
    <row r="28" spans="1:18">
      <c r="A28" s="27">
        <f t="shared" si="1"/>
        <v>13</v>
      </c>
      <c r="B28" s="537" t="str">
        <f t="shared" si="3"/>
        <v/>
      </c>
      <c r="C28" s="298" t="s">
        <v>647</v>
      </c>
      <c r="D28" s="39" t="s">
        <v>184</v>
      </c>
      <c r="E28" s="158">
        <f t="shared" si="2"/>
        <v>170</v>
      </c>
      <c r="F28" s="455"/>
      <c r="G28" s="7" t="str">
        <f>IFERROR(VLOOKUP(F28,得点テーブル!$B$6:$D$133,3,0),"")</f>
        <v/>
      </c>
      <c r="H28" s="527">
        <v>4</v>
      </c>
      <c r="I28" s="7">
        <f>IFERROR(VLOOKUP(H28,得点テーブル!$B$6:$D$133,3,0),"")</f>
        <v>70</v>
      </c>
      <c r="J28" s="297">
        <v>8</v>
      </c>
      <c r="K28" s="268">
        <v>40</v>
      </c>
      <c r="L28" s="59">
        <v>8</v>
      </c>
      <c r="M28" s="29">
        <v>60</v>
      </c>
      <c r="N28" s="151"/>
      <c r="O28" s="30"/>
      <c r="P28" s="453"/>
      <c r="Q28" s="30"/>
    </row>
    <row r="29" spans="1:18">
      <c r="A29" s="27">
        <f t="shared" si="1"/>
        <v>14</v>
      </c>
      <c r="B29" s="537" t="str">
        <f t="shared" si="3"/>
        <v/>
      </c>
      <c r="C29" s="392" t="s">
        <v>641</v>
      </c>
      <c r="D29" s="388" t="s">
        <v>238</v>
      </c>
      <c r="E29" s="158">
        <f t="shared" si="2"/>
        <v>150</v>
      </c>
      <c r="F29" s="455"/>
      <c r="G29" s="7" t="str">
        <f>IFERROR(VLOOKUP(F29,得点テーブル!$B$6:$D$133,3,0),"")</f>
        <v/>
      </c>
      <c r="H29" s="527"/>
      <c r="I29" s="7" t="str">
        <f>IFERROR(VLOOKUP(H29,得点テーブル!$B$6:$D$133,3,0),"")</f>
        <v/>
      </c>
      <c r="J29" s="378"/>
      <c r="K29" s="268"/>
      <c r="L29" s="155">
        <v>8</v>
      </c>
      <c r="M29" s="29">
        <v>60</v>
      </c>
      <c r="N29" s="199">
        <v>8</v>
      </c>
      <c r="O29" s="30">
        <v>40</v>
      </c>
      <c r="P29" s="416">
        <v>8</v>
      </c>
      <c r="Q29" s="30">
        <v>50</v>
      </c>
      <c r="R29"/>
    </row>
    <row r="30" spans="1:18">
      <c r="A30" s="27">
        <f t="shared" si="1"/>
        <v>15</v>
      </c>
      <c r="B30" s="537" t="str">
        <f t="shared" si="3"/>
        <v/>
      </c>
      <c r="C30" s="298" t="s">
        <v>650</v>
      </c>
      <c r="D30" s="266" t="s">
        <v>216</v>
      </c>
      <c r="E30" s="158">
        <f t="shared" si="2"/>
        <v>100</v>
      </c>
      <c r="F30" s="455"/>
      <c r="G30" s="7" t="str">
        <f>IFERROR(VLOOKUP(F30,得点テーブル!$B$6:$D$133,3,0),"")</f>
        <v/>
      </c>
      <c r="H30" s="527"/>
      <c r="I30" s="7" t="str">
        <f>IFERROR(VLOOKUP(H30,得点テーブル!$B$6:$D$133,3,0),"")</f>
        <v/>
      </c>
      <c r="J30" s="297"/>
      <c r="K30" s="268"/>
      <c r="L30" s="151">
        <v>8</v>
      </c>
      <c r="M30" s="29">
        <v>60</v>
      </c>
      <c r="N30" s="151">
        <v>8</v>
      </c>
      <c r="O30" s="30">
        <v>40</v>
      </c>
      <c r="P30" s="453"/>
      <c r="Q30" s="30"/>
    </row>
    <row r="31" spans="1:18">
      <c r="A31" s="27">
        <f t="shared" si="1"/>
        <v>15</v>
      </c>
      <c r="B31" s="537" t="str">
        <f t="shared" si="3"/>
        <v>T</v>
      </c>
      <c r="C31" s="349" t="s">
        <v>591</v>
      </c>
      <c r="D31" s="388" t="s">
        <v>250</v>
      </c>
      <c r="E31" s="158">
        <f t="shared" si="2"/>
        <v>100</v>
      </c>
      <c r="F31" s="455"/>
      <c r="G31" s="7" t="str">
        <f>IFERROR(VLOOKUP(F31,得点テーブル!$B$6:$D$133,3,0),"")</f>
        <v/>
      </c>
      <c r="H31" s="527"/>
      <c r="I31" s="7" t="str">
        <f>IFERROR(VLOOKUP(H31,得点テーブル!$B$6:$D$133,3,0),"")</f>
        <v/>
      </c>
      <c r="J31" s="297"/>
      <c r="K31" s="268"/>
      <c r="L31" s="59">
        <v>4</v>
      </c>
      <c r="M31" s="29">
        <v>100</v>
      </c>
      <c r="N31" s="151"/>
      <c r="O31" s="30"/>
      <c r="P31" s="417"/>
      <c r="Q31" s="30"/>
    </row>
    <row r="32" spans="1:18">
      <c r="A32" s="27">
        <f t="shared" si="1"/>
        <v>15</v>
      </c>
      <c r="B32" s="537" t="str">
        <f t="shared" si="3"/>
        <v>T</v>
      </c>
      <c r="C32" s="349" t="s">
        <v>651</v>
      </c>
      <c r="D32" s="388" t="s">
        <v>224</v>
      </c>
      <c r="E32" s="158">
        <f t="shared" si="2"/>
        <v>100</v>
      </c>
      <c r="F32" s="455"/>
      <c r="G32" s="7" t="str">
        <f>IFERROR(VLOOKUP(F32,得点テーブル!$B$6:$D$133,3,0),"")</f>
        <v/>
      </c>
      <c r="H32" s="527"/>
      <c r="I32" s="7" t="str">
        <f>IFERROR(VLOOKUP(H32,得点テーブル!$B$6:$D$133,3,0),"")</f>
        <v/>
      </c>
      <c r="J32" s="297"/>
      <c r="K32" s="268"/>
      <c r="L32" s="59">
        <v>4</v>
      </c>
      <c r="M32" s="29">
        <v>100</v>
      </c>
      <c r="N32" s="151"/>
      <c r="O32" s="30"/>
      <c r="P32" s="417"/>
      <c r="Q32" s="30"/>
    </row>
    <row r="33" spans="1:18">
      <c r="A33" s="27">
        <f t="shared" si="1"/>
        <v>18</v>
      </c>
      <c r="B33" s="537" t="str">
        <f t="shared" si="3"/>
        <v/>
      </c>
      <c r="C33" s="298" t="s">
        <v>666</v>
      </c>
      <c r="D33" s="545" t="s">
        <v>183</v>
      </c>
      <c r="E33" s="158">
        <f t="shared" si="2"/>
        <v>95</v>
      </c>
      <c r="F33" s="455">
        <v>4</v>
      </c>
      <c r="G33" s="7">
        <f>IFERROR(VLOOKUP(F33,得点テーブル!$B$6:$D$133,3,0),"")</f>
        <v>70</v>
      </c>
      <c r="H33" s="528"/>
      <c r="I33" s="7" t="str">
        <f>IFERROR(VLOOKUP(H33,得点テーブル!$B$6:$D$133,3,0),"")</f>
        <v/>
      </c>
      <c r="J33" s="297">
        <v>16</v>
      </c>
      <c r="K33" s="268">
        <v>25</v>
      </c>
      <c r="L33" s="151"/>
      <c r="M33" s="29"/>
      <c r="N33" s="236"/>
      <c r="O33" s="30"/>
      <c r="P33" s="454"/>
      <c r="Q33" s="30"/>
    </row>
    <row r="34" spans="1:18">
      <c r="A34" s="27">
        <f t="shared" si="1"/>
        <v>19</v>
      </c>
      <c r="B34" s="537" t="str">
        <f t="shared" si="3"/>
        <v/>
      </c>
      <c r="C34" s="315" t="s">
        <v>644</v>
      </c>
      <c r="D34" s="213" t="s">
        <v>217</v>
      </c>
      <c r="E34" s="158">
        <f t="shared" si="2"/>
        <v>90</v>
      </c>
      <c r="F34" s="455"/>
      <c r="G34" s="7" t="str">
        <f>IFERROR(VLOOKUP(F34,得点テーブル!$B$6:$D$133,3,0),"")</f>
        <v/>
      </c>
      <c r="H34" s="528"/>
      <c r="I34" s="7" t="str">
        <f>IFERROR(VLOOKUP(H34,得点テーブル!$B$6:$D$133,3,0),"")</f>
        <v/>
      </c>
      <c r="J34" s="394"/>
      <c r="K34" s="30"/>
      <c r="L34" s="151"/>
      <c r="M34" s="29"/>
      <c r="N34" s="236">
        <v>8</v>
      </c>
      <c r="O34" s="30">
        <v>40</v>
      </c>
      <c r="P34" s="454">
        <v>8</v>
      </c>
      <c r="Q34" s="30">
        <v>50</v>
      </c>
    </row>
    <row r="35" spans="1:18">
      <c r="A35" s="27">
        <f t="shared" si="1"/>
        <v>20</v>
      </c>
      <c r="B35" s="537" t="str">
        <f t="shared" si="3"/>
        <v/>
      </c>
      <c r="C35" s="315" t="s">
        <v>648</v>
      </c>
      <c r="D35" s="213" t="s">
        <v>187</v>
      </c>
      <c r="E35" s="158">
        <f t="shared" si="2"/>
        <v>80</v>
      </c>
      <c r="F35" s="455"/>
      <c r="G35" s="7" t="str">
        <f>IFERROR(VLOOKUP(F35,得点テーブル!$B$6:$D$133,3,0),"")</f>
        <v/>
      </c>
      <c r="H35" s="528">
        <v>8</v>
      </c>
      <c r="I35" s="7">
        <f>IFERROR(VLOOKUP(H35,得点テーブル!$B$6:$D$133,3,0),"")</f>
        <v>40</v>
      </c>
      <c r="J35" s="297">
        <v>8</v>
      </c>
      <c r="K35" s="30">
        <v>40</v>
      </c>
      <c r="L35" s="151"/>
      <c r="M35" s="29"/>
      <c r="N35" s="236"/>
      <c r="O35" s="30"/>
      <c r="P35" s="454"/>
      <c r="Q35" s="30"/>
    </row>
    <row r="36" spans="1:18">
      <c r="A36" s="27">
        <f t="shared" si="1"/>
        <v>20</v>
      </c>
      <c r="B36" s="537" t="str">
        <f t="shared" si="3"/>
        <v>T</v>
      </c>
      <c r="C36" s="317" t="s">
        <v>649</v>
      </c>
      <c r="D36" s="249" t="s">
        <v>187</v>
      </c>
      <c r="E36" s="158">
        <f t="shared" si="2"/>
        <v>80</v>
      </c>
      <c r="F36" s="455"/>
      <c r="G36" s="7" t="str">
        <f>IFERROR(VLOOKUP(F36,得点テーブル!$B$6:$D$133,3,0),"")</f>
        <v/>
      </c>
      <c r="H36" s="528">
        <v>8</v>
      </c>
      <c r="I36" s="7">
        <f>IFERROR(VLOOKUP(H36,得点テーブル!$B$6:$D$133,3,0),"")</f>
        <v>40</v>
      </c>
      <c r="J36" s="151">
        <v>8</v>
      </c>
      <c r="K36" s="30">
        <v>40</v>
      </c>
      <c r="L36" s="151"/>
      <c r="M36" s="29"/>
      <c r="N36" s="236"/>
      <c r="O36" s="30"/>
      <c r="P36" s="454"/>
      <c r="Q36" s="30"/>
    </row>
    <row r="37" spans="1:18">
      <c r="A37" s="27">
        <f t="shared" si="1"/>
        <v>22</v>
      </c>
      <c r="B37" s="537" t="str">
        <f t="shared" si="3"/>
        <v/>
      </c>
      <c r="C37" s="317" t="s">
        <v>657</v>
      </c>
      <c r="D37" s="237" t="s">
        <v>3</v>
      </c>
      <c r="E37" s="158">
        <f t="shared" si="2"/>
        <v>70</v>
      </c>
      <c r="F37" s="455">
        <v>8</v>
      </c>
      <c r="G37" s="7">
        <f>IFERROR(VLOOKUP(F37,得点テーブル!$B$6:$D$133,3,0),"")</f>
        <v>40</v>
      </c>
      <c r="H37" s="527"/>
      <c r="I37" s="7" t="str">
        <f>IFERROR(VLOOKUP(H37,得点テーブル!$B$6:$D$133,3,0),"")</f>
        <v/>
      </c>
      <c r="J37" s="31"/>
      <c r="K37" s="30"/>
      <c r="L37" s="59"/>
      <c r="M37" s="29"/>
      <c r="N37" s="151"/>
      <c r="O37" s="30"/>
      <c r="P37" s="417">
        <v>16</v>
      </c>
      <c r="Q37" s="30">
        <v>30</v>
      </c>
    </row>
    <row r="38" spans="1:18">
      <c r="A38" s="27">
        <f t="shared" si="1"/>
        <v>22</v>
      </c>
      <c r="B38" s="537" t="str">
        <f t="shared" si="3"/>
        <v>T</v>
      </c>
      <c r="C38" s="315" t="s">
        <v>665</v>
      </c>
      <c r="D38" s="40" t="s">
        <v>198</v>
      </c>
      <c r="E38" s="158">
        <f t="shared" si="2"/>
        <v>70</v>
      </c>
      <c r="F38" s="455">
        <v>8</v>
      </c>
      <c r="G38" s="7">
        <f>IFERROR(VLOOKUP(F38,得点テーブル!$B$6:$D$133,3,0),"")</f>
        <v>40</v>
      </c>
      <c r="H38" s="527"/>
      <c r="I38" s="7" t="str">
        <f>IFERROR(VLOOKUP(H38,得点テーブル!$B$6:$D$133,3,0),"")</f>
        <v/>
      </c>
      <c r="J38" s="151"/>
      <c r="K38" s="30"/>
      <c r="L38" s="59"/>
      <c r="M38" s="29"/>
      <c r="N38" s="151"/>
      <c r="O38" s="30"/>
      <c r="P38" s="417">
        <v>16</v>
      </c>
      <c r="Q38" s="30">
        <v>30</v>
      </c>
    </row>
    <row r="39" spans="1:18">
      <c r="A39" s="27">
        <f t="shared" si="1"/>
        <v>22</v>
      </c>
      <c r="B39" s="537" t="str">
        <f t="shared" si="3"/>
        <v>T</v>
      </c>
      <c r="C39" s="247" t="s">
        <v>598</v>
      </c>
      <c r="D39" s="249" t="s">
        <v>18</v>
      </c>
      <c r="E39" s="158">
        <f t="shared" si="2"/>
        <v>70</v>
      </c>
      <c r="F39" s="455">
        <v>8</v>
      </c>
      <c r="G39" s="7">
        <f>IFERROR(VLOOKUP(F39,得点テーブル!$B$6:$D$133,3,0),"")</f>
        <v>40</v>
      </c>
      <c r="H39" s="527"/>
      <c r="I39" s="7" t="str">
        <f>IFERROR(VLOOKUP(H39,得点テーブル!$B$6:$D$133,3,0),"")</f>
        <v/>
      </c>
      <c r="J39" s="31"/>
      <c r="K39" s="30"/>
      <c r="L39" s="59"/>
      <c r="M39" s="29"/>
      <c r="N39" s="151"/>
      <c r="O39" s="30"/>
      <c r="P39" s="417">
        <v>16</v>
      </c>
      <c r="Q39" s="30">
        <v>30</v>
      </c>
    </row>
    <row r="40" spans="1:18">
      <c r="A40" s="27">
        <f t="shared" si="1"/>
        <v>22</v>
      </c>
      <c r="B40" s="537" t="str">
        <f t="shared" si="3"/>
        <v>T</v>
      </c>
      <c r="C40" s="251" t="s">
        <v>656</v>
      </c>
      <c r="D40" s="389" t="s">
        <v>225</v>
      </c>
      <c r="E40" s="158">
        <f t="shared" si="2"/>
        <v>70</v>
      </c>
      <c r="F40" s="455"/>
      <c r="G40" s="7" t="str">
        <f>IFERROR(VLOOKUP(F40,得点テーブル!$B$6:$D$133,3,0),"")</f>
        <v/>
      </c>
      <c r="H40" s="528"/>
      <c r="I40" s="7" t="str">
        <f>IFERROR(VLOOKUP(H40,得点テーブル!$B$6:$D$133,3,0),"")</f>
        <v/>
      </c>
      <c r="J40" s="151"/>
      <c r="K40" s="30"/>
      <c r="L40" s="151"/>
      <c r="M40" s="29"/>
      <c r="N40" s="236">
        <v>8</v>
      </c>
      <c r="O40" s="30">
        <v>40</v>
      </c>
      <c r="P40" s="454">
        <v>16</v>
      </c>
      <c r="Q40" s="30">
        <v>30</v>
      </c>
    </row>
    <row r="41" spans="1:18">
      <c r="A41" s="27">
        <f t="shared" si="1"/>
        <v>22</v>
      </c>
      <c r="B41" s="537" t="str">
        <f t="shared" si="3"/>
        <v>T</v>
      </c>
      <c r="C41" s="317" t="s">
        <v>654</v>
      </c>
      <c r="D41" s="249" t="s">
        <v>202</v>
      </c>
      <c r="E41" s="158">
        <f t="shared" si="2"/>
        <v>70</v>
      </c>
      <c r="F41" s="455"/>
      <c r="G41" s="7" t="str">
        <f>IFERROR(VLOOKUP(F41,得点テーブル!$B$6:$D$133,3,0),"")</f>
        <v/>
      </c>
      <c r="H41" s="527"/>
      <c r="I41" s="7" t="str">
        <f>IFERROR(VLOOKUP(H41,得点テーブル!$B$6:$D$133,3,0),"")</f>
        <v/>
      </c>
      <c r="J41" s="151">
        <v>4</v>
      </c>
      <c r="K41" s="30">
        <v>70</v>
      </c>
      <c r="L41" s="59"/>
      <c r="M41" s="29"/>
      <c r="N41" s="151"/>
      <c r="O41" s="30"/>
      <c r="P41" s="453"/>
      <c r="Q41" s="30"/>
    </row>
    <row r="42" spans="1:18">
      <c r="A42" s="27">
        <f t="shared" si="1"/>
        <v>22</v>
      </c>
      <c r="B42" s="537" t="str">
        <f t="shared" si="3"/>
        <v>T</v>
      </c>
      <c r="C42" s="317" t="s">
        <v>655</v>
      </c>
      <c r="D42" s="249" t="s">
        <v>202</v>
      </c>
      <c r="E42" s="158">
        <f t="shared" si="2"/>
        <v>70</v>
      </c>
      <c r="F42" s="455"/>
      <c r="G42" s="7" t="str">
        <f>IFERROR(VLOOKUP(F42,得点テーブル!$B$6:$D$133,3,0),"")</f>
        <v/>
      </c>
      <c r="H42" s="528"/>
      <c r="I42" s="7" t="str">
        <f>IFERROR(VLOOKUP(H42,得点テーブル!$B$6:$D$133,3,0),"")</f>
        <v/>
      </c>
      <c r="J42" s="172">
        <v>4</v>
      </c>
      <c r="K42" s="30">
        <v>70</v>
      </c>
      <c r="L42" s="151"/>
      <c r="M42" s="29"/>
      <c r="N42" s="236"/>
      <c r="O42" s="30"/>
      <c r="P42" s="454"/>
      <c r="Q42" s="30"/>
    </row>
    <row r="43" spans="1:18">
      <c r="A43" s="27">
        <f t="shared" si="1"/>
        <v>22</v>
      </c>
      <c r="B43" s="537" t="str">
        <f t="shared" si="3"/>
        <v>T</v>
      </c>
      <c r="C43" s="544" t="s">
        <v>662</v>
      </c>
      <c r="D43" s="213" t="s">
        <v>217</v>
      </c>
      <c r="E43" s="158">
        <f t="shared" si="2"/>
        <v>70</v>
      </c>
      <c r="F43" s="455"/>
      <c r="G43" s="7"/>
      <c r="H43" s="528">
        <v>4</v>
      </c>
      <c r="I43" s="7">
        <f>IFERROR(VLOOKUP(H43,得点テーブル!$B$6:$D$133,3,0),"")</f>
        <v>70</v>
      </c>
      <c r="J43" s="151"/>
      <c r="K43" s="30"/>
      <c r="L43" s="151"/>
      <c r="M43" s="29"/>
      <c r="N43" s="236"/>
      <c r="O43" s="30"/>
      <c r="P43" s="454"/>
      <c r="Q43" s="30"/>
    </row>
    <row r="44" spans="1:18">
      <c r="A44" s="27">
        <f t="shared" si="1"/>
        <v>29</v>
      </c>
      <c r="B44" s="537" t="str">
        <f t="shared" si="3"/>
        <v/>
      </c>
      <c r="C44" s="317" t="s">
        <v>658</v>
      </c>
      <c r="D44" s="249" t="s">
        <v>187</v>
      </c>
      <c r="E44" s="158">
        <f t="shared" si="2"/>
        <v>60</v>
      </c>
      <c r="F44" s="455"/>
      <c r="G44" s="7" t="str">
        <f>IFERROR(VLOOKUP(F44,得点テーブル!$B$6:$D$133,3,0),"")</f>
        <v/>
      </c>
      <c r="H44" s="528"/>
      <c r="I44" s="7" t="str">
        <f>IFERROR(VLOOKUP(H44,得点テーブル!$B$6:$D$133,3,0),"")</f>
        <v/>
      </c>
      <c r="J44" s="172"/>
      <c r="K44" s="30"/>
      <c r="L44" s="151">
        <v>8</v>
      </c>
      <c r="M44" s="29">
        <v>60</v>
      </c>
      <c r="N44" s="236"/>
      <c r="O44" s="30"/>
      <c r="P44" s="454"/>
      <c r="Q44" s="30"/>
    </row>
    <row r="45" spans="1:18">
      <c r="A45" s="27">
        <f t="shared" si="1"/>
        <v>29</v>
      </c>
      <c r="B45" s="537" t="str">
        <f t="shared" si="3"/>
        <v>T</v>
      </c>
      <c r="C45" s="314" t="s">
        <v>659</v>
      </c>
      <c r="D45" s="237" t="s">
        <v>187</v>
      </c>
      <c r="E45" s="158">
        <f t="shared" si="2"/>
        <v>60</v>
      </c>
      <c r="F45" s="455"/>
      <c r="G45" s="7" t="str">
        <f>IFERROR(VLOOKUP(F45,得点テーブル!$B$6:$D$133,3,0),"")</f>
        <v/>
      </c>
      <c r="H45" s="527"/>
      <c r="I45" s="7" t="str">
        <f>IFERROR(VLOOKUP(H45,得点テーブル!$B$6:$D$133,3,0),"")</f>
        <v/>
      </c>
      <c r="J45" s="199"/>
      <c r="K45" s="30"/>
      <c r="L45" s="59">
        <v>8</v>
      </c>
      <c r="M45" s="29">
        <v>60</v>
      </c>
      <c r="N45" s="151"/>
      <c r="O45" s="30"/>
      <c r="P45" s="453"/>
      <c r="Q45" s="30"/>
      <c r="R45"/>
    </row>
    <row r="46" spans="1:18">
      <c r="A46" s="27">
        <f t="shared" si="1"/>
        <v>29</v>
      </c>
      <c r="B46" s="537" t="str">
        <f t="shared" si="3"/>
        <v>T</v>
      </c>
      <c r="C46" s="317" t="s">
        <v>660</v>
      </c>
      <c r="D46" s="40" t="s">
        <v>184</v>
      </c>
      <c r="E46" s="158">
        <f t="shared" si="2"/>
        <v>60</v>
      </c>
      <c r="F46" s="455"/>
      <c r="G46" s="7" t="str">
        <f>IFERROR(VLOOKUP(F46,得点テーブル!$B$6:$D$133,3,0),"")</f>
        <v/>
      </c>
      <c r="H46" s="386"/>
      <c r="I46" s="7" t="str">
        <f>IFERROR(VLOOKUP(H46,得点テーブル!$B$6:$D$133,3,0),"")</f>
        <v/>
      </c>
      <c r="J46" s="31"/>
      <c r="K46" s="30"/>
      <c r="L46" s="151">
        <v>8</v>
      </c>
      <c r="M46" s="29">
        <v>60</v>
      </c>
      <c r="N46" s="151"/>
      <c r="O46" s="30"/>
      <c r="P46" s="453"/>
      <c r="Q46" s="30"/>
    </row>
    <row r="47" spans="1:18">
      <c r="A47" s="27">
        <f t="shared" si="1"/>
        <v>32</v>
      </c>
      <c r="B47" s="537" t="str">
        <f t="shared" si="3"/>
        <v/>
      </c>
      <c r="C47" s="315" t="s">
        <v>675</v>
      </c>
      <c r="D47" s="237" t="s">
        <v>198</v>
      </c>
      <c r="E47" s="158">
        <f t="shared" si="2"/>
        <v>40</v>
      </c>
      <c r="F47" s="455">
        <v>8</v>
      </c>
      <c r="G47" s="7">
        <f>IFERROR(VLOOKUP(F47,得点テーブル!$B$6:$D$133,3,0),"")</f>
        <v>40</v>
      </c>
      <c r="H47" s="528"/>
      <c r="I47" s="7" t="str">
        <f>IFERROR(VLOOKUP(H47,得点テーブル!$B$6:$D$133,3,0),"")</f>
        <v/>
      </c>
      <c r="J47" s="151"/>
      <c r="K47" s="30"/>
      <c r="L47" s="151"/>
      <c r="M47" s="29"/>
      <c r="N47" s="236"/>
      <c r="O47" s="30"/>
      <c r="P47" s="454"/>
      <c r="Q47" s="30"/>
    </row>
    <row r="48" spans="1:18">
      <c r="A48" s="27">
        <f t="shared" si="1"/>
        <v>32</v>
      </c>
      <c r="B48" s="537" t="str">
        <f t="shared" si="3"/>
        <v>T</v>
      </c>
      <c r="C48" s="317" t="s">
        <v>669</v>
      </c>
      <c r="D48" s="213" t="s">
        <v>3</v>
      </c>
      <c r="E48" s="158">
        <f t="shared" si="2"/>
        <v>40</v>
      </c>
      <c r="F48" s="455">
        <v>8</v>
      </c>
      <c r="G48" s="7">
        <f>IFERROR(VLOOKUP(F48,得点テーブル!$B$6:$D$133,3,0),"")</f>
        <v>40</v>
      </c>
      <c r="H48" s="528"/>
      <c r="I48" s="7" t="str">
        <f>IFERROR(VLOOKUP(H48,得点テーブル!$B$6:$D$133,3,0),"")</f>
        <v/>
      </c>
      <c r="J48" s="151"/>
      <c r="K48" s="30"/>
      <c r="L48" s="151"/>
      <c r="M48" s="29"/>
      <c r="N48" s="236"/>
      <c r="O48" s="30"/>
      <c r="P48" s="454"/>
      <c r="Q48" s="30"/>
    </row>
    <row r="49" spans="1:17">
      <c r="A49" s="27">
        <f t="shared" si="1"/>
        <v>32</v>
      </c>
      <c r="B49" s="537" t="str">
        <f t="shared" si="3"/>
        <v>T</v>
      </c>
      <c r="C49" s="317" t="s">
        <v>949</v>
      </c>
      <c r="D49" s="213" t="s">
        <v>18</v>
      </c>
      <c r="E49" s="158">
        <f t="shared" si="2"/>
        <v>40</v>
      </c>
      <c r="F49" s="455">
        <v>8</v>
      </c>
      <c r="G49" s="7">
        <f>IFERROR(VLOOKUP(F49,得点テーブル!$B$6:$D$133,3,0),"")</f>
        <v>40</v>
      </c>
      <c r="H49" s="528"/>
      <c r="I49" s="7" t="str">
        <f>IFERROR(VLOOKUP(H49,得点テーブル!$B$6:$D$133,3,0),"")</f>
        <v/>
      </c>
      <c r="J49" s="151"/>
      <c r="K49" s="30"/>
      <c r="L49" s="151"/>
      <c r="M49" s="29"/>
      <c r="N49" s="236"/>
      <c r="O49" s="30"/>
      <c r="P49" s="454"/>
      <c r="Q49" s="30"/>
    </row>
    <row r="50" spans="1:17">
      <c r="A50" s="27">
        <f t="shared" si="1"/>
        <v>32</v>
      </c>
      <c r="B50" s="537" t="str">
        <f t="shared" si="3"/>
        <v>T</v>
      </c>
      <c r="C50" s="317" t="s">
        <v>663</v>
      </c>
      <c r="D50" s="249" t="s">
        <v>187</v>
      </c>
      <c r="E50" s="158">
        <f t="shared" si="2"/>
        <v>40</v>
      </c>
      <c r="F50" s="455"/>
      <c r="G50" s="7" t="str">
        <f>IFERROR(VLOOKUP(F50,得点テーブル!$B$6:$D$133,3,0),"")</f>
        <v/>
      </c>
      <c r="H50" s="528"/>
      <c r="I50" s="7" t="str">
        <f>IFERROR(VLOOKUP(H50,得点テーブル!$B$6:$D$133,3,0),"")</f>
        <v/>
      </c>
      <c r="J50" s="172"/>
      <c r="K50" s="30"/>
      <c r="L50" s="151"/>
      <c r="M50" s="29"/>
      <c r="N50" s="236">
        <v>8</v>
      </c>
      <c r="O50" s="30">
        <v>40</v>
      </c>
      <c r="P50" s="454"/>
      <c r="Q50" s="30"/>
    </row>
    <row r="51" spans="1:17">
      <c r="A51" s="27">
        <f t="shared" si="1"/>
        <v>32</v>
      </c>
      <c r="B51" s="537" t="str">
        <f t="shared" si="3"/>
        <v>T</v>
      </c>
      <c r="C51" s="317" t="s">
        <v>664</v>
      </c>
      <c r="D51" s="286" t="s">
        <v>278</v>
      </c>
      <c r="E51" s="158">
        <f t="shared" si="2"/>
        <v>40</v>
      </c>
      <c r="F51" s="455"/>
      <c r="G51" s="7" t="str">
        <f>IFERROR(VLOOKUP(F51,得点テーブル!$B$6:$D$133,3,0),"")</f>
        <v/>
      </c>
      <c r="H51" s="528"/>
      <c r="I51" s="7" t="str">
        <f>IFERROR(VLOOKUP(H51,得点テーブル!$B$6:$D$133,3,0),"")</f>
        <v/>
      </c>
      <c r="J51" s="172"/>
      <c r="K51" s="30"/>
      <c r="L51" s="59"/>
      <c r="M51" s="29"/>
      <c r="N51" s="151">
        <v>8</v>
      </c>
      <c r="O51" s="30">
        <v>40</v>
      </c>
      <c r="P51" s="453"/>
      <c r="Q51" s="30"/>
    </row>
    <row r="52" spans="1:17">
      <c r="A52" s="27">
        <f t="shared" si="1"/>
        <v>32</v>
      </c>
      <c r="B52" s="537" t="str">
        <f t="shared" si="3"/>
        <v>T</v>
      </c>
      <c r="C52" s="544" t="s">
        <v>971</v>
      </c>
      <c r="D52" s="255" t="s">
        <v>972</v>
      </c>
      <c r="E52" s="158">
        <f t="shared" si="2"/>
        <v>40</v>
      </c>
      <c r="F52" s="455"/>
      <c r="G52" s="7"/>
      <c r="H52" s="528">
        <v>8</v>
      </c>
      <c r="I52" s="7">
        <f>IFERROR(VLOOKUP(H52,得点テーブル!$B$6:$D$133,3,0),"")</f>
        <v>40</v>
      </c>
      <c r="J52" s="151"/>
      <c r="K52" s="30"/>
      <c r="L52" s="151"/>
      <c r="M52" s="29"/>
      <c r="N52" s="236"/>
      <c r="O52" s="30"/>
      <c r="P52" s="454"/>
      <c r="Q52" s="30"/>
    </row>
    <row r="53" spans="1:17">
      <c r="A53" s="27">
        <f t="shared" si="1"/>
        <v>32</v>
      </c>
      <c r="B53" s="537" t="str">
        <f t="shared" si="3"/>
        <v>T</v>
      </c>
      <c r="C53" s="544" t="s">
        <v>973</v>
      </c>
      <c r="D53" s="255" t="s">
        <v>972</v>
      </c>
      <c r="E53" s="158">
        <f t="shared" si="2"/>
        <v>40</v>
      </c>
      <c r="F53" s="455"/>
      <c r="G53" s="7"/>
      <c r="H53" s="528">
        <v>8</v>
      </c>
      <c r="I53" s="7">
        <f>IFERROR(VLOOKUP(H53,得点テーブル!$B$6:$D$133,3,0),"")</f>
        <v>40</v>
      </c>
      <c r="J53" s="151"/>
      <c r="K53" s="30"/>
      <c r="L53" s="151"/>
      <c r="M53" s="29"/>
      <c r="N53" s="236"/>
      <c r="O53" s="30"/>
      <c r="P53" s="454"/>
      <c r="Q53" s="30"/>
    </row>
    <row r="54" spans="1:17">
      <c r="A54" s="27">
        <f t="shared" si="1"/>
        <v>32</v>
      </c>
      <c r="B54" s="537" t="str">
        <f t="shared" si="3"/>
        <v>T</v>
      </c>
      <c r="C54" s="256" t="s">
        <v>670</v>
      </c>
      <c r="D54" s="241" t="s">
        <v>3</v>
      </c>
      <c r="E54" s="158">
        <f t="shared" si="2"/>
        <v>40</v>
      </c>
      <c r="F54" s="455"/>
      <c r="G54" s="7"/>
      <c r="H54" s="528">
        <v>8</v>
      </c>
      <c r="I54" s="7">
        <f>IFERROR(VLOOKUP(H54,得点テーブル!$B$6:$D$133,3,0),"")</f>
        <v>40</v>
      </c>
      <c r="J54" s="151"/>
      <c r="K54" s="30"/>
      <c r="L54" s="151"/>
      <c r="M54" s="29"/>
      <c r="N54" s="236"/>
      <c r="O54" s="30"/>
      <c r="P54" s="454"/>
      <c r="Q54" s="30"/>
    </row>
    <row r="55" spans="1:17">
      <c r="A55" s="27">
        <f t="shared" si="1"/>
        <v>32</v>
      </c>
      <c r="B55" s="537" t="str">
        <f t="shared" si="3"/>
        <v>T</v>
      </c>
      <c r="C55" s="234" t="s">
        <v>671</v>
      </c>
      <c r="D55" s="241" t="s">
        <v>3</v>
      </c>
      <c r="E55" s="158">
        <f t="shared" si="2"/>
        <v>40</v>
      </c>
      <c r="F55" s="455"/>
      <c r="G55" s="7"/>
      <c r="H55" s="528">
        <v>8</v>
      </c>
      <c r="I55" s="7">
        <f>IFERROR(VLOOKUP(H55,得点テーブル!$B$6:$D$133,3,0),"")</f>
        <v>40</v>
      </c>
      <c r="J55" s="151"/>
      <c r="K55" s="30"/>
      <c r="L55" s="151"/>
      <c r="M55" s="29"/>
      <c r="N55" s="236"/>
      <c r="O55" s="30"/>
      <c r="P55" s="454"/>
      <c r="Q55" s="30"/>
    </row>
    <row r="56" spans="1:17">
      <c r="A56" s="27">
        <f t="shared" si="1"/>
        <v>41</v>
      </c>
      <c r="B56" s="537" t="str">
        <f t="shared" si="3"/>
        <v/>
      </c>
      <c r="C56" s="264" t="s">
        <v>652</v>
      </c>
      <c r="D56" s="280" t="s">
        <v>186</v>
      </c>
      <c r="E56" s="158">
        <f t="shared" si="2"/>
        <v>25</v>
      </c>
      <c r="F56" s="455"/>
      <c r="G56" s="7" t="str">
        <f>IFERROR(VLOOKUP(F56,得点テーブル!$B$6:$D$133,3,0),"")</f>
        <v/>
      </c>
      <c r="H56" s="528"/>
      <c r="I56" s="7" t="str">
        <f>IFERROR(VLOOKUP(H56,得点テーブル!$B$6:$D$133,3,0),"")</f>
        <v/>
      </c>
      <c r="J56" s="151">
        <v>16</v>
      </c>
      <c r="K56" s="30">
        <v>25</v>
      </c>
      <c r="L56" s="59"/>
      <c r="M56" s="29"/>
      <c r="N56" s="151"/>
      <c r="O56" s="30"/>
      <c r="P56" s="453"/>
      <c r="Q56" s="30"/>
    </row>
    <row r="57" spans="1:17">
      <c r="A57" s="27">
        <f t="shared" si="1"/>
        <v>41</v>
      </c>
      <c r="B57" s="537" t="str">
        <f t="shared" si="3"/>
        <v>T</v>
      </c>
      <c r="C57" s="251" t="s">
        <v>604</v>
      </c>
      <c r="D57" s="280" t="s">
        <v>18</v>
      </c>
      <c r="E57" s="158">
        <f t="shared" si="2"/>
        <v>25</v>
      </c>
      <c r="F57" s="455"/>
      <c r="G57" s="7" t="str">
        <f>IFERROR(VLOOKUP(F57,得点テーブル!$B$6:$D$133,3,0),"")</f>
        <v/>
      </c>
      <c r="H57" s="528"/>
      <c r="I57" s="7" t="str">
        <f>IFERROR(VLOOKUP(H57,得点テーブル!$B$6:$D$133,3,0),"")</f>
        <v/>
      </c>
      <c r="J57" s="151">
        <v>16</v>
      </c>
      <c r="K57" s="30">
        <v>25</v>
      </c>
      <c r="L57" s="59"/>
      <c r="M57" s="29"/>
      <c r="N57" s="151"/>
      <c r="O57" s="30"/>
      <c r="P57" s="453"/>
      <c r="Q57" s="30"/>
    </row>
    <row r="58" spans="1:17">
      <c r="A58" s="27">
        <f t="shared" si="1"/>
        <v>41</v>
      </c>
      <c r="B58" s="537" t="str">
        <f t="shared" si="3"/>
        <v>T</v>
      </c>
      <c r="C58" s="251" t="s">
        <v>593</v>
      </c>
      <c r="D58" s="389" t="s">
        <v>18</v>
      </c>
      <c r="E58" s="158">
        <f t="shared" si="2"/>
        <v>25</v>
      </c>
      <c r="F58" s="455"/>
      <c r="G58" s="7" t="str">
        <f>IFERROR(VLOOKUP(F58,得点テーブル!$B$6:$D$133,3,0),"")</f>
        <v/>
      </c>
      <c r="H58" s="528"/>
      <c r="I58" s="7" t="str">
        <f>IFERROR(VLOOKUP(H58,得点テーブル!$B$6:$D$133,3,0),"")</f>
        <v/>
      </c>
      <c r="J58" s="151">
        <v>16</v>
      </c>
      <c r="K58" s="30">
        <v>25</v>
      </c>
      <c r="L58" s="151"/>
      <c r="M58" s="29"/>
      <c r="N58" s="236"/>
      <c r="O58" s="30"/>
      <c r="P58" s="454"/>
      <c r="Q58" s="30"/>
    </row>
    <row r="59" spans="1:17">
      <c r="A59" s="27"/>
      <c r="B59" s="537" t="str">
        <f>IF(E59=E53,"T","")</f>
        <v/>
      </c>
      <c r="C59" s="234"/>
      <c r="D59" s="241"/>
      <c r="E59" s="6"/>
      <c r="F59" s="455"/>
      <c r="G59" s="7"/>
      <c r="H59" s="528"/>
      <c r="I59" s="7" t="str">
        <f>IFERROR(VLOOKUP(H59,得点テーブル!$B$6:$D$133,3,0),"")</f>
        <v/>
      </c>
      <c r="J59" s="172"/>
      <c r="K59" s="30"/>
      <c r="L59" s="151"/>
      <c r="M59" s="29"/>
      <c r="N59" s="236"/>
      <c r="O59" s="30"/>
      <c r="P59" s="454"/>
      <c r="Q59" s="30"/>
    </row>
    <row r="60" spans="1:17" ht="3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149"/>
      <c r="M60" s="44"/>
      <c r="N60" s="44"/>
      <c r="O60" s="44"/>
      <c r="P60" s="44"/>
      <c r="Q60" s="44"/>
    </row>
    <row r="61" spans="1:17" customFormat="1" ht="19.5" customHeight="1">
      <c r="A61" t="s">
        <v>11</v>
      </c>
      <c r="D61" s="1"/>
      <c r="H61" t="s">
        <v>209</v>
      </c>
      <c r="J61" s="1"/>
      <c r="L61" s="127"/>
      <c r="M61" s="32"/>
      <c r="N61" s="1"/>
      <c r="O61" t="str">
        <f>O11</f>
        <v>2023/5/31現在</v>
      </c>
      <c r="P61" s="1"/>
    </row>
    <row r="62" spans="1:17" ht="4.5" customHeight="1"/>
    <row r="63" spans="1:17">
      <c r="A63" s="599" t="s">
        <v>172</v>
      </c>
      <c r="B63" s="600"/>
      <c r="C63" s="588" t="s">
        <v>12</v>
      </c>
      <c r="D63" s="590" t="s">
        <v>174</v>
      </c>
      <c r="E63" s="14" t="s">
        <v>175</v>
      </c>
      <c r="F63" s="605" t="str">
        <f>F$3</f>
        <v>R5会長杯</v>
      </c>
      <c r="G63" s="605"/>
      <c r="H63" s="593" t="str">
        <f>H13</f>
        <v>R5マスターズ</v>
      </c>
      <c r="I63" s="593"/>
      <c r="J63" s="592" t="str">
        <f>J13</f>
        <v>R4ダンロップ</v>
      </c>
      <c r="K63" s="592"/>
      <c r="L63" s="592" t="str">
        <f>L13</f>
        <v>R4県選手権</v>
      </c>
      <c r="M63" s="592"/>
      <c r="N63" s="592" t="str">
        <f>N13</f>
        <v>R4室内</v>
      </c>
      <c r="O63" s="592"/>
      <c r="P63" s="593" t="str">
        <f>P13</f>
        <v>R4熊谷杯</v>
      </c>
      <c r="Q63" s="593"/>
    </row>
    <row r="64" spans="1:17">
      <c r="A64" s="601"/>
      <c r="B64" s="602"/>
      <c r="C64" s="589"/>
      <c r="D64" s="591"/>
      <c r="E64" s="15" t="s">
        <v>176</v>
      </c>
      <c r="F64" s="135" t="s">
        <v>177</v>
      </c>
      <c r="G64" s="16" t="s">
        <v>175</v>
      </c>
      <c r="H64" s="135" t="s">
        <v>177</v>
      </c>
      <c r="I64" s="16" t="s">
        <v>175</v>
      </c>
      <c r="J64" s="135" t="s">
        <v>177</v>
      </c>
      <c r="K64" s="16" t="s">
        <v>175</v>
      </c>
      <c r="L64" s="128" t="s">
        <v>177</v>
      </c>
      <c r="M64" s="16" t="s">
        <v>175</v>
      </c>
      <c r="N64" s="135" t="s">
        <v>177</v>
      </c>
      <c r="O64" s="16" t="s">
        <v>175</v>
      </c>
      <c r="P64" s="135" t="s">
        <v>177</v>
      </c>
      <c r="Q64" s="16" t="s">
        <v>175</v>
      </c>
    </row>
    <row r="65" spans="1:18" ht="3.75" customHeight="1">
      <c r="A65" s="34"/>
      <c r="B65" s="34"/>
      <c r="C65" s="20"/>
      <c r="D65" s="21"/>
      <c r="E65" s="22"/>
      <c r="F65" s="239"/>
      <c r="G65" s="239"/>
      <c r="H65" s="137"/>
      <c r="I65" s="26"/>
      <c r="J65" s="136"/>
      <c r="K65" s="25"/>
      <c r="L65" s="134"/>
      <c r="M65" s="26"/>
      <c r="N65" s="136"/>
      <c r="O65" s="25"/>
      <c r="P65" s="136"/>
      <c r="Q65" s="25"/>
    </row>
    <row r="66" spans="1:18" customFormat="1">
      <c r="A66" s="27">
        <f t="shared" ref="A66:A86" si="4">RANK(E66,$E$66:$E$87,0)</f>
        <v>1</v>
      </c>
      <c r="B66" s="535" t="str">
        <f t="shared" ref="B66:B86" si="5">IF(E66=E65,"T","")</f>
        <v/>
      </c>
      <c r="C66" s="256" t="s">
        <v>667</v>
      </c>
      <c r="D66" s="241" t="s">
        <v>217</v>
      </c>
      <c r="E66" s="158">
        <f t="shared" ref="E66:E86" si="6">SUM(G66,I66,K66,M66,O66,Q66)</f>
        <v>500</v>
      </c>
      <c r="F66" s="455">
        <v>1</v>
      </c>
      <c r="G66" s="7">
        <f>IFERROR(VLOOKUP(F66,得点テーブル!$B$6:$D$133,3,0),"")</f>
        <v>150</v>
      </c>
      <c r="H66" s="415"/>
      <c r="I66" s="562"/>
      <c r="J66" s="52"/>
      <c r="K66" s="30"/>
      <c r="L66" s="151">
        <v>1</v>
      </c>
      <c r="M66" s="29">
        <v>200</v>
      </c>
      <c r="N66" s="52">
        <v>2</v>
      </c>
      <c r="O66" s="30">
        <v>100</v>
      </c>
      <c r="P66" s="453">
        <v>8</v>
      </c>
      <c r="Q66" s="30">
        <v>50</v>
      </c>
      <c r="R66" s="32"/>
    </row>
    <row r="67" spans="1:18">
      <c r="A67" s="27">
        <f t="shared" si="4"/>
        <v>1</v>
      </c>
      <c r="B67" s="535" t="str">
        <f t="shared" si="5"/>
        <v>T</v>
      </c>
      <c r="C67" s="256" t="s">
        <v>661</v>
      </c>
      <c r="D67" s="241" t="s">
        <v>3</v>
      </c>
      <c r="E67" s="158">
        <f t="shared" si="6"/>
        <v>500</v>
      </c>
      <c r="F67" s="455">
        <v>1</v>
      </c>
      <c r="G67" s="7">
        <f>IFERROR(VLOOKUP(F67,得点テーブル!$B$6:$D$133,3,0),"")</f>
        <v>150</v>
      </c>
      <c r="H67" s="563"/>
      <c r="I67" s="562"/>
      <c r="J67" s="380"/>
      <c r="K67" s="30"/>
      <c r="L67" s="151">
        <v>1</v>
      </c>
      <c r="M67" s="29">
        <v>200</v>
      </c>
      <c r="N67" s="380">
        <v>1</v>
      </c>
      <c r="O67" s="30">
        <v>150</v>
      </c>
      <c r="P67" s="453"/>
      <c r="Q67" s="30"/>
    </row>
    <row r="68" spans="1:18">
      <c r="A68" s="27">
        <f t="shared" si="4"/>
        <v>3</v>
      </c>
      <c r="B68" s="535" t="str">
        <f t="shared" si="5"/>
        <v/>
      </c>
      <c r="C68" s="256" t="s">
        <v>662</v>
      </c>
      <c r="D68" s="241" t="s">
        <v>217</v>
      </c>
      <c r="E68" s="158">
        <f t="shared" si="6"/>
        <v>320</v>
      </c>
      <c r="F68" s="455">
        <v>2</v>
      </c>
      <c r="G68" s="7">
        <f>IFERROR(VLOOKUP(F68,得点テーブル!$B$6:$D$133,3,0),"")</f>
        <v>100</v>
      </c>
      <c r="H68" s="415"/>
      <c r="I68" s="562"/>
      <c r="J68" s="52"/>
      <c r="K68" s="30"/>
      <c r="L68" s="151">
        <v>2</v>
      </c>
      <c r="M68" s="29">
        <v>150</v>
      </c>
      <c r="N68" s="52">
        <v>4</v>
      </c>
      <c r="O68" s="30">
        <v>70</v>
      </c>
      <c r="P68" s="453"/>
      <c r="Q68" s="30"/>
    </row>
    <row r="69" spans="1:18" customFormat="1">
      <c r="A69" s="27">
        <f t="shared" si="4"/>
        <v>4</v>
      </c>
      <c r="B69" s="535" t="str">
        <f t="shared" si="5"/>
        <v/>
      </c>
      <c r="C69" s="234" t="s">
        <v>648</v>
      </c>
      <c r="D69" s="241" t="s">
        <v>187</v>
      </c>
      <c r="E69" s="158">
        <f t="shared" si="6"/>
        <v>230</v>
      </c>
      <c r="F69" s="455"/>
      <c r="G69" s="7" t="str">
        <f>IFERROR(VLOOKUP(F69,得点テーブル!$B$6:$D$133,3,0),"")</f>
        <v/>
      </c>
      <c r="H69" s="564"/>
      <c r="I69" s="562"/>
      <c r="J69" s="173"/>
      <c r="K69" s="30"/>
      <c r="L69" s="172">
        <v>8</v>
      </c>
      <c r="M69" s="29">
        <v>60</v>
      </c>
      <c r="N69" s="173">
        <v>8</v>
      </c>
      <c r="O69" s="30">
        <v>40</v>
      </c>
      <c r="P69" s="416">
        <v>2</v>
      </c>
      <c r="Q69" s="30">
        <v>130</v>
      </c>
    </row>
    <row r="70" spans="1:18">
      <c r="A70" s="27">
        <f t="shared" si="4"/>
        <v>5</v>
      </c>
      <c r="B70" s="535" t="str">
        <f t="shared" si="5"/>
        <v/>
      </c>
      <c r="C70" s="256" t="s">
        <v>670</v>
      </c>
      <c r="D70" s="241" t="s">
        <v>3</v>
      </c>
      <c r="E70" s="158">
        <f t="shared" si="6"/>
        <v>220</v>
      </c>
      <c r="F70" s="455">
        <v>4</v>
      </c>
      <c r="G70" s="7">
        <f>IFERROR(VLOOKUP(F70,得点テーブル!$B$6:$D$133,3,0),"")</f>
        <v>70</v>
      </c>
      <c r="H70" s="415"/>
      <c r="I70" s="562"/>
      <c r="J70" s="52"/>
      <c r="K70" s="30"/>
      <c r="L70" s="151">
        <v>8</v>
      </c>
      <c r="M70" s="29">
        <v>60</v>
      </c>
      <c r="N70" s="52"/>
      <c r="O70" s="30"/>
      <c r="P70" s="453">
        <v>4</v>
      </c>
      <c r="Q70" s="30">
        <v>90</v>
      </c>
    </row>
    <row r="71" spans="1:18">
      <c r="A71" s="27">
        <f t="shared" si="4"/>
        <v>5</v>
      </c>
      <c r="B71" s="535" t="str">
        <f t="shared" si="5"/>
        <v>T</v>
      </c>
      <c r="C71" s="234" t="s">
        <v>671</v>
      </c>
      <c r="D71" s="241" t="s">
        <v>3</v>
      </c>
      <c r="E71" s="158">
        <f t="shared" si="6"/>
        <v>220</v>
      </c>
      <c r="F71" s="455">
        <v>4</v>
      </c>
      <c r="G71" s="7">
        <f>IFERROR(VLOOKUP(F71,得点テーブル!$B$6:$D$133,3,0),"")</f>
        <v>70</v>
      </c>
      <c r="H71" s="564"/>
      <c r="I71" s="562"/>
      <c r="J71" s="173"/>
      <c r="K71" s="30"/>
      <c r="L71" s="172">
        <v>8</v>
      </c>
      <c r="M71" s="29">
        <v>60</v>
      </c>
      <c r="N71" s="173"/>
      <c r="O71" s="30"/>
      <c r="P71" s="416">
        <v>4</v>
      </c>
      <c r="Q71" s="30">
        <v>90</v>
      </c>
      <c r="R71"/>
    </row>
    <row r="72" spans="1:18">
      <c r="A72" s="27">
        <f t="shared" si="4"/>
        <v>7</v>
      </c>
      <c r="B72" s="535" t="str">
        <f t="shared" si="5"/>
        <v/>
      </c>
      <c r="C72" s="256" t="s">
        <v>649</v>
      </c>
      <c r="D72" s="241" t="s">
        <v>187</v>
      </c>
      <c r="E72" s="158">
        <f t="shared" si="6"/>
        <v>190</v>
      </c>
      <c r="F72" s="455"/>
      <c r="G72" s="7" t="str">
        <f>IFERROR(VLOOKUP(F72,得点テーブル!$B$6:$D$133,3,0),"")</f>
        <v/>
      </c>
      <c r="H72" s="415"/>
      <c r="I72" s="562"/>
      <c r="J72" s="52"/>
      <c r="K72" s="30"/>
      <c r="L72" s="151">
        <v>8</v>
      </c>
      <c r="M72" s="29">
        <v>60</v>
      </c>
      <c r="N72" s="52"/>
      <c r="O72" s="30"/>
      <c r="P72" s="450">
        <v>2</v>
      </c>
      <c r="Q72" s="30">
        <v>130</v>
      </c>
    </row>
    <row r="73" spans="1:18">
      <c r="A73" s="27">
        <f t="shared" si="4"/>
        <v>8</v>
      </c>
      <c r="B73" s="535" t="str">
        <f t="shared" si="5"/>
        <v/>
      </c>
      <c r="C73" s="247" t="s">
        <v>669</v>
      </c>
      <c r="D73" s="241" t="s">
        <v>3</v>
      </c>
      <c r="E73" s="158">
        <f t="shared" si="6"/>
        <v>150</v>
      </c>
      <c r="F73" s="455"/>
      <c r="G73" s="7" t="str">
        <f>IFERROR(VLOOKUP(F73,得点テーブル!$B$6:$D$133,3,0),"")</f>
        <v/>
      </c>
      <c r="H73" s="564"/>
      <c r="I73" s="562"/>
      <c r="J73" s="173"/>
      <c r="K73" s="30"/>
      <c r="L73" s="172"/>
      <c r="M73" s="29"/>
      <c r="N73" s="52">
        <v>1</v>
      </c>
      <c r="O73" s="30">
        <v>150</v>
      </c>
      <c r="P73" s="453"/>
      <c r="Q73" s="30"/>
      <c r="R73"/>
    </row>
    <row r="74" spans="1:18">
      <c r="A74" s="27">
        <f t="shared" si="4"/>
        <v>8</v>
      </c>
      <c r="B74" s="535" t="str">
        <f t="shared" si="5"/>
        <v>T</v>
      </c>
      <c r="C74" s="233" t="s">
        <v>653</v>
      </c>
      <c r="D74" s="475" t="s">
        <v>217</v>
      </c>
      <c r="E74" s="158">
        <f t="shared" si="6"/>
        <v>150</v>
      </c>
      <c r="F74" s="455"/>
      <c r="G74" s="7" t="str">
        <f>IFERROR(VLOOKUP(F74,得点テーブル!$B$6:$D$133,3,0),"")</f>
        <v/>
      </c>
      <c r="H74" s="565"/>
      <c r="I74" s="562"/>
      <c r="J74" s="52"/>
      <c r="K74" s="30"/>
      <c r="L74" s="538">
        <v>2</v>
      </c>
      <c r="M74" s="29">
        <v>150</v>
      </c>
      <c r="N74" s="52"/>
      <c r="O74" s="30"/>
      <c r="P74" s="417"/>
      <c r="Q74" s="30"/>
    </row>
    <row r="75" spans="1:18">
      <c r="A75" s="27">
        <f t="shared" si="4"/>
        <v>10</v>
      </c>
      <c r="B75" s="535" t="str">
        <f t="shared" si="5"/>
        <v/>
      </c>
      <c r="C75" s="254" t="s">
        <v>654</v>
      </c>
      <c r="D75" s="241" t="s">
        <v>202</v>
      </c>
      <c r="E75" s="158">
        <f t="shared" si="6"/>
        <v>140</v>
      </c>
      <c r="F75" s="455"/>
      <c r="G75" s="7" t="str">
        <f>IFERROR(VLOOKUP(F75,得点テーブル!$B$6:$D$133,3,0),"")</f>
        <v/>
      </c>
      <c r="H75" s="415"/>
      <c r="I75" s="562"/>
      <c r="J75" s="52"/>
      <c r="K75" s="30"/>
      <c r="L75" s="151">
        <v>4</v>
      </c>
      <c r="M75" s="29">
        <v>100</v>
      </c>
      <c r="N75" s="52">
        <v>8</v>
      </c>
      <c r="O75" s="30">
        <v>40</v>
      </c>
      <c r="P75" s="453"/>
      <c r="Q75" s="30"/>
    </row>
    <row r="76" spans="1:18" customFormat="1">
      <c r="A76" s="27">
        <f t="shared" si="4"/>
        <v>11</v>
      </c>
      <c r="B76" s="535" t="str">
        <f t="shared" si="5"/>
        <v/>
      </c>
      <c r="C76" s="234" t="s">
        <v>668</v>
      </c>
      <c r="D76" s="241" t="s">
        <v>217</v>
      </c>
      <c r="E76" s="158">
        <f t="shared" si="6"/>
        <v>100</v>
      </c>
      <c r="F76" s="455"/>
      <c r="G76" s="7" t="str">
        <f>IFERROR(VLOOKUP(F76,得点テーブル!$B$6:$D$133,3,0),"")</f>
        <v/>
      </c>
      <c r="H76" s="564"/>
      <c r="I76" s="562"/>
      <c r="J76" s="173"/>
      <c r="K76" s="30"/>
      <c r="L76" s="172">
        <v>4</v>
      </c>
      <c r="M76" s="29">
        <v>100</v>
      </c>
      <c r="N76" s="173"/>
      <c r="O76" s="30"/>
      <c r="P76" s="473"/>
      <c r="Q76" s="30"/>
    </row>
    <row r="77" spans="1:18">
      <c r="A77" s="27">
        <f t="shared" si="4"/>
        <v>11</v>
      </c>
      <c r="B77" s="535" t="str">
        <f t="shared" si="5"/>
        <v>T</v>
      </c>
      <c r="C77" s="254" t="s">
        <v>655</v>
      </c>
      <c r="D77" s="241" t="s">
        <v>202</v>
      </c>
      <c r="E77" s="158">
        <f t="shared" si="6"/>
        <v>100</v>
      </c>
      <c r="F77" s="455"/>
      <c r="G77" s="7" t="str">
        <f>IFERROR(VLOOKUP(F77,得点テーブル!$B$6:$D$133,3,0),"")</f>
        <v/>
      </c>
      <c r="H77" s="415"/>
      <c r="I77" s="562"/>
      <c r="J77" s="52"/>
      <c r="K77" s="30"/>
      <c r="L77" s="151">
        <v>4</v>
      </c>
      <c r="M77" s="29">
        <v>100</v>
      </c>
      <c r="N77" s="52"/>
      <c r="O77" s="30"/>
      <c r="P77" s="450"/>
      <c r="Q77" s="30"/>
    </row>
    <row r="78" spans="1:18">
      <c r="A78" s="27">
        <f t="shared" si="4"/>
        <v>11</v>
      </c>
      <c r="B78" s="535" t="str">
        <f t="shared" si="5"/>
        <v>T</v>
      </c>
      <c r="C78" s="233" t="s">
        <v>644</v>
      </c>
      <c r="D78" s="213" t="s">
        <v>217</v>
      </c>
      <c r="E78" s="158">
        <f t="shared" si="6"/>
        <v>100</v>
      </c>
      <c r="F78" s="455"/>
      <c r="G78" s="7" t="str">
        <f>IFERROR(VLOOKUP(F78,得点テーブル!$B$6:$D$133,3,0),"")</f>
        <v/>
      </c>
      <c r="H78" s="564"/>
      <c r="I78" s="562"/>
      <c r="J78" s="173"/>
      <c r="K78" s="30"/>
      <c r="L78" s="172">
        <v>4</v>
      </c>
      <c r="M78" s="29">
        <v>100</v>
      </c>
      <c r="N78" s="173"/>
      <c r="O78" s="30"/>
      <c r="P78" s="473"/>
      <c r="Q78" s="30"/>
      <c r="R78"/>
    </row>
    <row r="79" spans="1:18">
      <c r="A79" s="27">
        <f t="shared" si="4"/>
        <v>11</v>
      </c>
      <c r="B79" s="535" t="str">
        <f t="shared" si="5"/>
        <v>T</v>
      </c>
      <c r="C79" s="233" t="s">
        <v>672</v>
      </c>
      <c r="D79" s="213" t="s">
        <v>3</v>
      </c>
      <c r="E79" s="158">
        <f t="shared" si="6"/>
        <v>100</v>
      </c>
      <c r="F79" s="455"/>
      <c r="G79" s="7" t="str">
        <f>IFERROR(VLOOKUP(F79,得点テーブル!$B$6:$D$133,3,0),"")</f>
        <v/>
      </c>
      <c r="H79" s="415"/>
      <c r="I79" s="562"/>
      <c r="J79" s="52"/>
      <c r="K79" s="30"/>
      <c r="L79" s="155"/>
      <c r="M79" s="29"/>
      <c r="N79" s="52">
        <v>2</v>
      </c>
      <c r="O79" s="30">
        <v>100</v>
      </c>
      <c r="P79" s="457"/>
      <c r="Q79" s="30"/>
    </row>
    <row r="80" spans="1:18">
      <c r="A80" s="27">
        <f t="shared" si="4"/>
        <v>11</v>
      </c>
      <c r="B80" s="535" t="str">
        <f t="shared" si="5"/>
        <v>T</v>
      </c>
      <c r="C80" s="233" t="s">
        <v>955</v>
      </c>
      <c r="D80" s="213" t="s">
        <v>217</v>
      </c>
      <c r="E80" s="158">
        <f t="shared" si="6"/>
        <v>100</v>
      </c>
      <c r="F80" s="455">
        <v>2</v>
      </c>
      <c r="G80" s="7">
        <f>IFERROR(VLOOKUP(F80,得点テーブル!$B$6:$D$133,3,0),"")</f>
        <v>100</v>
      </c>
      <c r="H80" s="415"/>
      <c r="I80" s="562"/>
      <c r="J80" s="52"/>
      <c r="K80" s="30"/>
      <c r="L80" s="155"/>
      <c r="M80" s="29"/>
      <c r="N80" s="52"/>
      <c r="O80" s="30"/>
      <c r="P80" s="457"/>
      <c r="Q80" s="30"/>
    </row>
    <row r="81" spans="1:18">
      <c r="A81" s="27">
        <f t="shared" si="4"/>
        <v>16</v>
      </c>
      <c r="B81" s="535" t="str">
        <f t="shared" si="5"/>
        <v/>
      </c>
      <c r="C81" s="254" t="s">
        <v>647</v>
      </c>
      <c r="D81" s="241" t="s">
        <v>184</v>
      </c>
      <c r="E81" s="158">
        <f t="shared" si="6"/>
        <v>70</v>
      </c>
      <c r="F81" s="455"/>
      <c r="G81" s="7" t="str">
        <f>IFERROR(VLOOKUP(F81,得点テーブル!$B$6:$D$133,3,0),"")</f>
        <v/>
      </c>
      <c r="H81" s="415"/>
      <c r="I81" s="562"/>
      <c r="J81" s="52"/>
      <c r="K81" s="30"/>
      <c r="L81" s="151"/>
      <c r="M81" s="29"/>
      <c r="N81" s="52">
        <v>4</v>
      </c>
      <c r="O81" s="30">
        <v>70</v>
      </c>
      <c r="P81" s="450"/>
      <c r="Q81" s="30"/>
    </row>
    <row r="82" spans="1:18">
      <c r="A82" s="27">
        <f t="shared" si="4"/>
        <v>16</v>
      </c>
      <c r="B82" s="535" t="str">
        <f t="shared" si="5"/>
        <v>T</v>
      </c>
      <c r="C82" s="234" t="s">
        <v>956</v>
      </c>
      <c r="D82" s="301" t="s">
        <v>776</v>
      </c>
      <c r="E82" s="158">
        <f t="shared" si="6"/>
        <v>70</v>
      </c>
      <c r="F82" s="455">
        <v>4</v>
      </c>
      <c r="G82" s="7">
        <f>IFERROR(VLOOKUP(F82,得点テーブル!$B$6:$D$133,3,0),"")</f>
        <v>70</v>
      </c>
      <c r="H82" s="415"/>
      <c r="I82" s="562"/>
      <c r="J82" s="52"/>
      <c r="K82" s="30"/>
      <c r="L82" s="155"/>
      <c r="M82" s="29"/>
      <c r="N82" s="52"/>
      <c r="O82" s="30"/>
      <c r="P82" s="417"/>
      <c r="Q82" s="30"/>
    </row>
    <row r="83" spans="1:18">
      <c r="A83" s="27">
        <f t="shared" si="4"/>
        <v>16</v>
      </c>
      <c r="B83" s="535" t="str">
        <f t="shared" si="5"/>
        <v>T</v>
      </c>
      <c r="C83" s="234" t="s">
        <v>957</v>
      </c>
      <c r="D83" s="474" t="s">
        <v>776</v>
      </c>
      <c r="E83" s="158">
        <f t="shared" si="6"/>
        <v>70</v>
      </c>
      <c r="F83" s="455">
        <v>4</v>
      </c>
      <c r="G83" s="7">
        <f>IFERROR(VLOOKUP(F83,得点テーブル!$B$6:$D$133,3,0),"")</f>
        <v>70</v>
      </c>
      <c r="H83" s="415"/>
      <c r="I83" s="562"/>
      <c r="J83" s="52"/>
      <c r="K83" s="30"/>
      <c r="L83" s="155"/>
      <c r="M83" s="29"/>
      <c r="N83" s="52"/>
      <c r="O83" s="30"/>
      <c r="P83" s="417"/>
      <c r="Q83" s="30"/>
    </row>
    <row r="84" spans="1:18">
      <c r="A84" s="27">
        <f t="shared" si="4"/>
        <v>19</v>
      </c>
      <c r="B84" s="535" t="str">
        <f t="shared" si="5"/>
        <v/>
      </c>
      <c r="C84" s="251" t="s">
        <v>676</v>
      </c>
      <c r="D84" s="241" t="s">
        <v>3</v>
      </c>
      <c r="E84" s="158">
        <f t="shared" si="6"/>
        <v>50</v>
      </c>
      <c r="F84" s="455"/>
      <c r="G84" s="7" t="str">
        <f>IFERROR(VLOOKUP(F84,得点テーブル!$B$6:$D$133,3,0),"")</f>
        <v/>
      </c>
      <c r="H84" s="415"/>
      <c r="I84" s="562"/>
      <c r="J84" s="52"/>
      <c r="K84" s="30"/>
      <c r="L84" s="155"/>
      <c r="M84" s="29"/>
      <c r="N84" s="52"/>
      <c r="O84" s="30"/>
      <c r="P84" s="417">
        <v>8</v>
      </c>
      <c r="Q84" s="30">
        <v>50</v>
      </c>
    </row>
    <row r="85" spans="1:18">
      <c r="A85" s="27">
        <f t="shared" si="4"/>
        <v>20</v>
      </c>
      <c r="B85" s="535" t="str">
        <f t="shared" si="5"/>
        <v/>
      </c>
      <c r="C85" s="234" t="s">
        <v>674</v>
      </c>
      <c r="D85" s="272" t="s">
        <v>202</v>
      </c>
      <c r="E85" s="158">
        <f t="shared" si="6"/>
        <v>40</v>
      </c>
      <c r="F85" s="455"/>
      <c r="G85" s="7" t="str">
        <f>IFERROR(VLOOKUP(F85,得点テーブル!$B$6:$D$133,3,0),"")</f>
        <v/>
      </c>
      <c r="H85" s="564"/>
      <c r="I85" s="562"/>
      <c r="J85" s="173"/>
      <c r="K85" s="30"/>
      <c r="L85" s="172"/>
      <c r="M85" s="29"/>
      <c r="N85" s="52">
        <v>8</v>
      </c>
      <c r="O85" s="30">
        <v>40</v>
      </c>
      <c r="P85" s="453"/>
      <c r="Q85" s="30"/>
      <c r="R85"/>
    </row>
    <row r="86" spans="1:18">
      <c r="A86" s="27">
        <f t="shared" si="4"/>
        <v>20</v>
      </c>
      <c r="B86" s="535" t="str">
        <f t="shared" si="5"/>
        <v>T</v>
      </c>
      <c r="C86" s="234" t="s">
        <v>659</v>
      </c>
      <c r="D86" s="272" t="s">
        <v>187</v>
      </c>
      <c r="E86" s="158">
        <f t="shared" si="6"/>
        <v>40</v>
      </c>
      <c r="F86" s="455"/>
      <c r="G86" s="7" t="str">
        <f>IFERROR(VLOOKUP(F86,得点テーブル!$B$6:$D$133,3,0),"")</f>
        <v/>
      </c>
      <c r="H86" s="415"/>
      <c r="I86" s="562"/>
      <c r="J86" s="52"/>
      <c r="K86" s="30"/>
      <c r="L86" s="155"/>
      <c r="M86" s="29"/>
      <c r="N86" s="52">
        <v>8</v>
      </c>
      <c r="O86" s="30">
        <v>40</v>
      </c>
      <c r="P86" s="417"/>
      <c r="Q86" s="30"/>
    </row>
    <row r="87" spans="1:18">
      <c r="A87" s="27"/>
      <c r="B87" s="27"/>
      <c r="C87" s="42"/>
      <c r="D87" s="272"/>
      <c r="E87" s="158"/>
      <c r="F87" s="455"/>
      <c r="G87" s="7"/>
      <c r="H87" s="415"/>
      <c r="I87" s="562"/>
      <c r="J87" s="52"/>
      <c r="K87" s="30"/>
      <c r="L87" s="155"/>
      <c r="M87" s="29"/>
      <c r="N87" s="52"/>
      <c r="O87" s="30"/>
      <c r="P87" s="417"/>
      <c r="Q87" s="30"/>
    </row>
    <row r="88" spans="1:18" ht="4.5" customHeight="1">
      <c r="A88" s="227"/>
      <c r="B88" s="91"/>
      <c r="C88" s="53"/>
      <c r="D88" s="54"/>
      <c r="E88" s="92"/>
      <c r="F88" s="240"/>
      <c r="G88" s="240"/>
      <c r="H88" s="159"/>
      <c r="I88" s="54"/>
      <c r="J88" s="160"/>
      <c r="K88" s="90"/>
      <c r="L88" s="161"/>
      <c r="M88" s="54"/>
      <c r="N88" s="160"/>
      <c r="O88" s="90"/>
      <c r="P88" s="160"/>
      <c r="Q88" s="90"/>
    </row>
    <row r="89" spans="1:18" customFormat="1" ht="19.5" customHeight="1">
      <c r="A89" s="13"/>
      <c r="D89" s="1"/>
      <c r="H89" s="1" t="s">
        <v>15</v>
      </c>
      <c r="J89" s="1"/>
      <c r="L89" s="127"/>
      <c r="M89" s="32"/>
      <c r="N89" s="1"/>
      <c r="O89" t="str">
        <f>O11</f>
        <v>2023/5/31現在</v>
      </c>
      <c r="P89" s="1"/>
    </row>
    <row r="90" spans="1:18" ht="4.5" customHeight="1"/>
    <row r="91" spans="1:18">
      <c r="A91" s="599" t="s">
        <v>172</v>
      </c>
      <c r="B91" s="600"/>
      <c r="C91" s="624" t="s">
        <v>12</v>
      </c>
      <c r="D91" s="623" t="s">
        <v>174</v>
      </c>
      <c r="E91" s="14" t="s">
        <v>175</v>
      </c>
      <c r="F91" s="592" t="str">
        <f>F$3</f>
        <v>R5会長杯</v>
      </c>
      <c r="G91" s="592"/>
      <c r="H91" s="592" t="str">
        <f>H63</f>
        <v>R5マスターズ</v>
      </c>
      <c r="I91" s="592"/>
      <c r="J91" s="592" t="str">
        <f>J63</f>
        <v>R4ダンロップ</v>
      </c>
      <c r="K91" s="592"/>
      <c r="L91" s="592" t="str">
        <f>L63</f>
        <v>R4県選手権</v>
      </c>
      <c r="M91" s="592"/>
      <c r="N91" s="592" t="str">
        <f>N63</f>
        <v>R4室内</v>
      </c>
      <c r="O91" s="592"/>
      <c r="P91" s="593" t="str">
        <f>P63</f>
        <v>R4熊谷杯</v>
      </c>
      <c r="Q91" s="593"/>
    </row>
    <row r="92" spans="1:18">
      <c r="A92" s="601"/>
      <c r="B92" s="602"/>
      <c r="C92" s="589"/>
      <c r="D92" s="591"/>
      <c r="E92" s="15" t="s">
        <v>176</v>
      </c>
      <c r="F92" s="135" t="s">
        <v>177</v>
      </c>
      <c r="G92" s="16" t="s">
        <v>175</v>
      </c>
      <c r="H92" s="135" t="s">
        <v>177</v>
      </c>
      <c r="I92" s="16" t="s">
        <v>175</v>
      </c>
      <c r="J92" s="135" t="s">
        <v>177</v>
      </c>
      <c r="K92" s="16" t="s">
        <v>175</v>
      </c>
      <c r="L92" s="128" t="s">
        <v>177</v>
      </c>
      <c r="M92" s="16" t="s">
        <v>175</v>
      </c>
      <c r="N92" s="135" t="s">
        <v>177</v>
      </c>
      <c r="O92" s="16" t="s">
        <v>175</v>
      </c>
      <c r="P92" s="135" t="s">
        <v>177</v>
      </c>
      <c r="Q92" s="16" t="s">
        <v>175</v>
      </c>
    </row>
    <row r="93" spans="1:18" ht="3.75" customHeight="1">
      <c r="A93" s="34"/>
      <c r="B93" s="34"/>
      <c r="C93" s="20"/>
      <c r="D93" s="21"/>
      <c r="E93" s="22"/>
      <c r="F93" s="239"/>
      <c r="G93" s="239"/>
      <c r="H93" s="137"/>
      <c r="I93" s="26"/>
      <c r="J93" s="136"/>
      <c r="K93" s="25"/>
      <c r="L93" s="134"/>
      <c r="M93" s="26"/>
      <c r="N93" s="136"/>
      <c r="O93" s="25"/>
      <c r="P93" s="136"/>
      <c r="Q93" s="25"/>
    </row>
    <row r="94" spans="1:18">
      <c r="A94" s="27">
        <v>1</v>
      </c>
      <c r="B94" s="27" t="str">
        <f t="shared" ref="B94:B102" si="7">IF(E94=E93,"T","")</f>
        <v/>
      </c>
      <c r="C94" s="349" t="s">
        <v>677</v>
      </c>
      <c r="D94" s="38" t="s">
        <v>179</v>
      </c>
      <c r="E94" s="158">
        <f t="shared" ref="E94:E102" si="8">SUM(G94,I94,K94,M94,O94,Q94)</f>
        <v>250</v>
      </c>
      <c r="F94" s="52"/>
      <c r="G94" s="30"/>
      <c r="H94" s="277"/>
      <c r="I94" s="39"/>
      <c r="J94" s="52"/>
      <c r="K94" s="30"/>
      <c r="L94" s="156">
        <v>2</v>
      </c>
      <c r="M94" s="29">
        <v>150</v>
      </c>
      <c r="N94" s="52"/>
      <c r="O94" s="30"/>
      <c r="P94" s="485">
        <v>3</v>
      </c>
      <c r="Q94" s="30">
        <v>100</v>
      </c>
    </row>
    <row r="95" spans="1:18">
      <c r="A95" s="27">
        <v>2</v>
      </c>
      <c r="B95" s="27" t="str">
        <f t="shared" si="7"/>
        <v/>
      </c>
      <c r="C95" s="233" t="s">
        <v>600</v>
      </c>
      <c r="D95" s="38" t="s">
        <v>179</v>
      </c>
      <c r="E95" s="158">
        <f t="shared" si="8"/>
        <v>200</v>
      </c>
      <c r="F95" s="52"/>
      <c r="G95" s="30"/>
      <c r="H95" s="277"/>
      <c r="I95" s="39"/>
      <c r="J95" s="52"/>
      <c r="K95" s="30"/>
      <c r="L95" s="156">
        <v>4</v>
      </c>
      <c r="M95" s="29">
        <v>100</v>
      </c>
      <c r="N95" s="52"/>
      <c r="O95" s="30"/>
      <c r="P95" s="485">
        <v>3</v>
      </c>
      <c r="Q95" s="30">
        <v>100</v>
      </c>
    </row>
    <row r="96" spans="1:18">
      <c r="A96" s="27">
        <v>2</v>
      </c>
      <c r="B96" s="27" t="str">
        <f t="shared" si="7"/>
        <v>T</v>
      </c>
      <c r="C96" s="233" t="s">
        <v>678</v>
      </c>
      <c r="D96" s="38" t="s">
        <v>186</v>
      </c>
      <c r="E96" s="158">
        <f t="shared" si="8"/>
        <v>200</v>
      </c>
      <c r="F96" s="52"/>
      <c r="G96" s="30"/>
      <c r="H96" s="277"/>
      <c r="I96" s="39"/>
      <c r="J96" s="52"/>
      <c r="K96" s="30"/>
      <c r="L96" s="156">
        <v>1</v>
      </c>
      <c r="M96" s="29">
        <v>200</v>
      </c>
      <c r="N96" s="52"/>
      <c r="O96" s="30"/>
      <c r="P96" s="485"/>
      <c r="Q96" s="30"/>
    </row>
    <row r="97" spans="1:18">
      <c r="A97" s="27">
        <v>2</v>
      </c>
      <c r="B97" s="27" t="str">
        <f t="shared" si="7"/>
        <v>T</v>
      </c>
      <c r="C97" s="350" t="s">
        <v>679</v>
      </c>
      <c r="D97" s="316" t="s">
        <v>6</v>
      </c>
      <c r="E97" s="158">
        <f t="shared" si="8"/>
        <v>200</v>
      </c>
      <c r="F97" s="52"/>
      <c r="G97" s="30"/>
      <c r="H97" s="277"/>
      <c r="I97" s="39"/>
      <c r="J97" s="52"/>
      <c r="K97" s="30"/>
      <c r="L97" s="156">
        <v>1</v>
      </c>
      <c r="M97" s="29">
        <v>200</v>
      </c>
      <c r="N97" s="52"/>
      <c r="O97" s="30"/>
      <c r="P97" s="486"/>
      <c r="Q97" s="30"/>
    </row>
    <row r="98" spans="1:18">
      <c r="A98" s="27">
        <v>5</v>
      </c>
      <c r="B98" s="27" t="str">
        <f t="shared" si="7"/>
        <v/>
      </c>
      <c r="C98" s="233" t="s">
        <v>694</v>
      </c>
      <c r="D98" s="38" t="s">
        <v>217</v>
      </c>
      <c r="E98" s="158">
        <f t="shared" si="8"/>
        <v>180</v>
      </c>
      <c r="F98" s="52"/>
      <c r="G98" s="30"/>
      <c r="H98" s="277"/>
      <c r="I98" s="39"/>
      <c r="J98" s="52"/>
      <c r="K98" s="30"/>
      <c r="L98" s="156"/>
      <c r="M98" s="29"/>
      <c r="N98" s="52"/>
      <c r="O98" s="30"/>
      <c r="P98" s="485">
        <v>1</v>
      </c>
      <c r="Q98" s="30">
        <v>180</v>
      </c>
    </row>
    <row r="99" spans="1:18">
      <c r="A99" s="27">
        <v>6</v>
      </c>
      <c r="B99" s="27" t="str">
        <f t="shared" si="7"/>
        <v/>
      </c>
      <c r="C99" s="351" t="s">
        <v>680</v>
      </c>
      <c r="D99" s="316" t="s">
        <v>4</v>
      </c>
      <c r="E99" s="158">
        <f t="shared" si="8"/>
        <v>150</v>
      </c>
      <c r="F99" s="52"/>
      <c r="G99" s="30"/>
      <c r="H99" s="277"/>
      <c r="I99" s="39"/>
      <c r="J99" s="52"/>
      <c r="K99" s="30"/>
      <c r="L99" s="156">
        <v>2</v>
      </c>
      <c r="M99" s="29">
        <v>150</v>
      </c>
      <c r="N99" s="52"/>
      <c r="O99" s="30"/>
      <c r="P99" s="486"/>
      <c r="Q99" s="30"/>
    </row>
    <row r="100" spans="1:18">
      <c r="A100" s="27">
        <v>7</v>
      </c>
      <c r="B100" s="27" t="str">
        <f t="shared" si="7"/>
        <v/>
      </c>
      <c r="C100" s="282" t="s">
        <v>681</v>
      </c>
      <c r="D100" s="237" t="s">
        <v>179</v>
      </c>
      <c r="E100" s="158">
        <f t="shared" si="8"/>
        <v>110</v>
      </c>
      <c r="F100" s="52"/>
      <c r="G100" s="30"/>
      <c r="H100" s="277"/>
      <c r="I100" s="39"/>
      <c r="J100" s="52"/>
      <c r="K100" s="30"/>
      <c r="L100" s="156">
        <v>3</v>
      </c>
      <c r="M100" s="29">
        <v>110</v>
      </c>
      <c r="N100" s="52"/>
      <c r="O100" s="30"/>
      <c r="P100" s="486"/>
      <c r="Q100" s="30"/>
    </row>
    <row r="101" spans="1:18">
      <c r="A101" s="27">
        <v>7</v>
      </c>
      <c r="B101" s="27" t="str">
        <f t="shared" si="7"/>
        <v>T</v>
      </c>
      <c r="C101" s="233" t="s">
        <v>610</v>
      </c>
      <c r="D101" s="38" t="s">
        <v>19</v>
      </c>
      <c r="E101" s="158">
        <f t="shared" si="8"/>
        <v>110</v>
      </c>
      <c r="F101" s="52"/>
      <c r="G101" s="30"/>
      <c r="H101" s="277"/>
      <c r="I101" s="39"/>
      <c r="J101" s="52"/>
      <c r="K101" s="30"/>
      <c r="L101" s="156">
        <v>3</v>
      </c>
      <c r="M101" s="29">
        <v>110</v>
      </c>
      <c r="N101" s="52"/>
      <c r="O101" s="30"/>
      <c r="P101" s="485"/>
      <c r="Q101" s="30"/>
    </row>
    <row r="102" spans="1:18">
      <c r="A102" s="27">
        <v>9</v>
      </c>
      <c r="B102" s="27" t="str">
        <f t="shared" si="7"/>
        <v/>
      </c>
      <c r="C102" s="233" t="s">
        <v>592</v>
      </c>
      <c r="D102" s="38" t="s">
        <v>179</v>
      </c>
      <c r="E102" s="158">
        <f t="shared" si="8"/>
        <v>100</v>
      </c>
      <c r="F102" s="52"/>
      <c r="G102" s="30"/>
      <c r="H102" s="277"/>
      <c r="I102" s="39"/>
      <c r="J102" s="52"/>
      <c r="K102" s="30"/>
      <c r="L102" s="156">
        <v>4</v>
      </c>
      <c r="M102" s="29">
        <v>100</v>
      </c>
      <c r="N102" s="52"/>
      <c r="O102" s="30"/>
      <c r="P102" s="485"/>
      <c r="Q102" s="30"/>
    </row>
    <row r="103" spans="1:18">
      <c r="A103" s="27" t="str">
        <f>IF(E103=0,"",RANK(E103,$E$92:$E$106))</f>
        <v/>
      </c>
      <c r="B103" s="27" t="str">
        <f>IF(E103=0,"",IF(A103=#REF!,"T",""))</f>
        <v/>
      </c>
      <c r="C103" s="273"/>
      <c r="D103" s="274"/>
      <c r="E103" s="158"/>
      <c r="F103" s="52"/>
      <c r="G103" s="30" t="str">
        <f>IF(F103=0,"",VLOOKUP(F103,得点テーブル!$B$6:$H$265,3,FALSE))</f>
        <v/>
      </c>
      <c r="H103" s="277"/>
      <c r="I103" s="39" t="str">
        <f>IF(H103=0,"",VLOOKUP(H103,得点テーブル!$B$6:$H$133,3,FALSE))</f>
        <v/>
      </c>
      <c r="J103" s="52"/>
      <c r="K103" s="30" t="str">
        <f>IF(J103=0,"",VLOOKUP(J103,得点テーブル!$B$6:$H$265,4,FALSE))</f>
        <v/>
      </c>
      <c r="L103" s="156"/>
      <c r="M103" s="29" t="str">
        <f>IF(L103=0,"",VLOOKUP(L103,得点テーブル!$B$6:$H$133,5,FALSE))</f>
        <v/>
      </c>
      <c r="N103" s="52"/>
      <c r="O103" s="30" t="str">
        <f>IF(N103=0,"",VLOOKUP(N103,得点テーブル!$B$6:$H$133,6,FALSE))</f>
        <v/>
      </c>
      <c r="P103" s="417"/>
      <c r="Q103" s="30" t="str">
        <f>IF(P103=0,"",VLOOKUP(P103,得点テーブル!$B$6:$H$133,7,FALSE))</f>
        <v/>
      </c>
    </row>
    <row r="104" spans="1:18">
      <c r="A104" s="10"/>
      <c r="B104" s="10"/>
      <c r="C104" s="10"/>
      <c r="D104" s="10"/>
      <c r="E104" s="10"/>
      <c r="F104" s="10"/>
      <c r="G104" s="10"/>
      <c r="H104" s="10"/>
      <c r="I104" s="10"/>
      <c r="J104" s="197"/>
      <c r="K104" s="10"/>
      <c r="L104" s="10"/>
      <c r="M104" s="11"/>
      <c r="N104" s="10"/>
      <c r="O104" s="10"/>
      <c r="P104" s="10"/>
      <c r="Q104" s="10"/>
      <c r="R104" s="10"/>
    </row>
    <row r="105" spans="1:18" ht="3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149"/>
      <c r="M105" s="45"/>
      <c r="N105" s="44"/>
      <c r="O105" s="44"/>
      <c r="P105" s="44"/>
      <c r="Q105" s="44"/>
    </row>
  </sheetData>
  <mergeCells count="36">
    <mergeCell ref="P3:Q3"/>
    <mergeCell ref="J63:K63"/>
    <mergeCell ref="L63:M63"/>
    <mergeCell ref="N63:O63"/>
    <mergeCell ref="P63:Q63"/>
    <mergeCell ref="N13:O13"/>
    <mergeCell ref="P13:Q13"/>
    <mergeCell ref="L13:M13"/>
    <mergeCell ref="J3:K3"/>
    <mergeCell ref="L3:M3"/>
    <mergeCell ref="N3:O3"/>
    <mergeCell ref="N91:O91"/>
    <mergeCell ref="A3:B4"/>
    <mergeCell ref="C3:C4"/>
    <mergeCell ref="D3:D4"/>
    <mergeCell ref="H3:I3"/>
    <mergeCell ref="H63:I63"/>
    <mergeCell ref="F3:G3"/>
    <mergeCell ref="F13:G13"/>
    <mergeCell ref="F63:G63"/>
    <mergeCell ref="P91:Q91"/>
    <mergeCell ref="A13:B14"/>
    <mergeCell ref="A63:B64"/>
    <mergeCell ref="A91:B92"/>
    <mergeCell ref="H13:I13"/>
    <mergeCell ref="C13:C14"/>
    <mergeCell ref="D13:D14"/>
    <mergeCell ref="D91:D92"/>
    <mergeCell ref="H91:I91"/>
    <mergeCell ref="C63:C64"/>
    <mergeCell ref="D63:D64"/>
    <mergeCell ref="C91:C92"/>
    <mergeCell ref="L91:M91"/>
    <mergeCell ref="J13:K13"/>
    <mergeCell ref="F91:G91"/>
    <mergeCell ref="J91:K91"/>
  </mergeCells>
  <phoneticPr fontId="7"/>
  <pageMargins left="0.59055118110236227" right="0.47244094488188981" top="0.98425196850393704" bottom="0.59055118110236227" header="0.51181102362204722" footer="0.51181102362204722"/>
  <pageSetup paperSize="9"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65"/>
  <sheetViews>
    <sheetView workbookViewId="0">
      <selection activeCell="D5" sqref="D5"/>
    </sheetView>
  </sheetViews>
  <sheetFormatPr baseColWidth="10" defaultColWidth="9" defaultRowHeight="14"/>
  <cols>
    <col min="1" max="1" width="9" style="93"/>
    <col min="2" max="2" width="5.33203125" style="93" customWidth="1"/>
    <col min="3" max="3" width="9.83203125" style="93" customWidth="1"/>
    <col min="4" max="4" width="15.1640625" style="93" customWidth="1"/>
    <col min="5" max="16384" width="9" style="93"/>
  </cols>
  <sheetData>
    <row r="1" spans="2:9">
      <c r="B1" s="94"/>
      <c r="C1" s="94"/>
      <c r="D1" s="94"/>
      <c r="E1" s="94"/>
      <c r="F1" s="94"/>
      <c r="G1" s="94"/>
      <c r="H1" s="94"/>
      <c r="I1" s="94"/>
    </row>
    <row r="2" spans="2:9" ht="19">
      <c r="B2" s="625" t="s">
        <v>16</v>
      </c>
      <c r="C2" s="625"/>
      <c r="D2" s="625"/>
      <c r="E2" s="625"/>
      <c r="F2" s="625"/>
      <c r="G2" s="625"/>
      <c r="H2" s="625"/>
      <c r="I2" s="625"/>
    </row>
    <row r="3" spans="2:9">
      <c r="B3" s="94" t="s">
        <v>20</v>
      </c>
      <c r="C3" s="94"/>
      <c r="D3" s="94"/>
      <c r="E3" s="94"/>
      <c r="F3" s="94"/>
      <c r="G3" s="94"/>
      <c r="H3" s="94"/>
      <c r="I3" s="94"/>
    </row>
    <row r="4" spans="2:9">
      <c r="B4" s="94">
        <v>1</v>
      </c>
      <c r="C4" s="94">
        <v>2</v>
      </c>
      <c r="D4" s="94">
        <v>3</v>
      </c>
      <c r="E4" s="94">
        <v>4</v>
      </c>
      <c r="F4" s="94">
        <v>5</v>
      </c>
      <c r="G4" s="94">
        <v>6</v>
      </c>
      <c r="H4" s="94">
        <v>7</v>
      </c>
      <c r="I4" s="94">
        <v>8</v>
      </c>
    </row>
    <row r="5" spans="2:9">
      <c r="B5" s="95" t="s">
        <v>21</v>
      </c>
      <c r="C5" s="96" t="s">
        <v>22</v>
      </c>
      <c r="D5" s="97" t="s">
        <v>23</v>
      </c>
      <c r="E5" s="96" t="s">
        <v>24</v>
      </c>
      <c r="F5" s="96" t="s">
        <v>25</v>
      </c>
      <c r="G5" s="96" t="s">
        <v>26</v>
      </c>
      <c r="H5" s="96" t="s">
        <v>27</v>
      </c>
      <c r="I5" s="98"/>
    </row>
    <row r="6" spans="2:9">
      <c r="B6" s="99">
        <v>1</v>
      </c>
      <c r="C6" s="100">
        <v>25</v>
      </c>
      <c r="D6" s="100">
        <v>150</v>
      </c>
      <c r="E6" s="100">
        <v>150</v>
      </c>
      <c r="F6" s="100">
        <v>200</v>
      </c>
      <c r="G6" s="100">
        <v>150</v>
      </c>
      <c r="H6" s="100">
        <v>180</v>
      </c>
      <c r="I6" s="101"/>
    </row>
    <row r="7" spans="2:9">
      <c r="B7" s="102">
        <v>2</v>
      </c>
      <c r="C7" s="103">
        <v>18</v>
      </c>
      <c r="D7" s="103">
        <v>100</v>
      </c>
      <c r="E7" s="103">
        <v>100</v>
      </c>
      <c r="F7" s="103">
        <v>150</v>
      </c>
      <c r="G7" s="103">
        <v>100</v>
      </c>
      <c r="H7" s="103">
        <v>130</v>
      </c>
      <c r="I7" s="104"/>
    </row>
    <row r="8" spans="2:9">
      <c r="B8" s="105">
        <v>3</v>
      </c>
      <c r="C8" s="106">
        <v>14</v>
      </c>
      <c r="D8" s="107">
        <v>80</v>
      </c>
      <c r="E8" s="108">
        <v>70</v>
      </c>
      <c r="F8" s="109">
        <v>110</v>
      </c>
      <c r="G8" s="110">
        <v>80</v>
      </c>
      <c r="H8" s="109">
        <v>100</v>
      </c>
      <c r="I8" s="111"/>
    </row>
    <row r="9" spans="2:9">
      <c r="B9" s="112">
        <v>4</v>
      </c>
      <c r="C9" s="113">
        <v>12</v>
      </c>
      <c r="D9" s="114">
        <v>70</v>
      </c>
      <c r="E9" s="113">
        <v>70</v>
      </c>
      <c r="F9" s="113">
        <v>100</v>
      </c>
      <c r="G9" s="113">
        <v>70</v>
      </c>
      <c r="H9" s="113">
        <v>90</v>
      </c>
      <c r="I9" s="115"/>
    </row>
    <row r="10" spans="2:9">
      <c r="B10" s="105">
        <v>5</v>
      </c>
      <c r="C10" s="109">
        <v>8</v>
      </c>
      <c r="D10" s="109">
        <v>40</v>
      </c>
      <c r="E10" s="109">
        <v>40</v>
      </c>
      <c r="F10" s="109">
        <v>75</v>
      </c>
      <c r="G10" s="109">
        <v>55</v>
      </c>
      <c r="H10" s="109">
        <v>50</v>
      </c>
      <c r="I10" s="111"/>
    </row>
    <row r="11" spans="2:9">
      <c r="B11" s="116">
        <v>6</v>
      </c>
      <c r="C11" s="117">
        <v>8</v>
      </c>
      <c r="D11" s="117">
        <v>40</v>
      </c>
      <c r="E11" s="117">
        <v>40</v>
      </c>
      <c r="F11" s="117">
        <v>70</v>
      </c>
      <c r="G11" s="117">
        <v>50</v>
      </c>
      <c r="H11" s="117">
        <v>50</v>
      </c>
      <c r="I11" s="118"/>
    </row>
    <row r="12" spans="2:9">
      <c r="B12" s="116">
        <v>7</v>
      </c>
      <c r="C12" s="117">
        <v>8</v>
      </c>
      <c r="D12" s="117">
        <v>40</v>
      </c>
      <c r="E12" s="117">
        <v>40</v>
      </c>
      <c r="F12" s="117">
        <v>65</v>
      </c>
      <c r="G12" s="117">
        <v>45</v>
      </c>
      <c r="H12" s="117">
        <v>50</v>
      </c>
      <c r="I12" s="118"/>
    </row>
    <row r="13" spans="2:9">
      <c r="B13" s="112">
        <v>8</v>
      </c>
      <c r="C13" s="113">
        <v>8</v>
      </c>
      <c r="D13" s="113">
        <v>40</v>
      </c>
      <c r="E13" s="113">
        <v>40</v>
      </c>
      <c r="F13" s="113">
        <v>60</v>
      </c>
      <c r="G13" s="113">
        <v>40</v>
      </c>
      <c r="H13" s="113">
        <v>50</v>
      </c>
      <c r="I13" s="115"/>
    </row>
    <row r="14" spans="2:9">
      <c r="B14" s="105">
        <v>9</v>
      </c>
      <c r="C14" s="109">
        <v>6</v>
      </c>
      <c r="D14" s="109">
        <v>25</v>
      </c>
      <c r="E14" s="109">
        <v>25</v>
      </c>
      <c r="F14" s="109">
        <v>40</v>
      </c>
      <c r="G14" s="109">
        <v>20</v>
      </c>
      <c r="H14" s="109">
        <v>30</v>
      </c>
      <c r="I14" s="111"/>
    </row>
    <row r="15" spans="2:9">
      <c r="B15" s="116">
        <v>10</v>
      </c>
      <c r="C15" s="117">
        <v>6</v>
      </c>
      <c r="D15" s="117">
        <v>25</v>
      </c>
      <c r="E15" s="117">
        <v>25</v>
      </c>
      <c r="F15" s="117">
        <v>40</v>
      </c>
      <c r="G15" s="117">
        <v>20</v>
      </c>
      <c r="H15" s="117">
        <v>30</v>
      </c>
      <c r="I15" s="118"/>
    </row>
    <row r="16" spans="2:9">
      <c r="B16" s="116">
        <v>11</v>
      </c>
      <c r="C16" s="117">
        <v>6</v>
      </c>
      <c r="D16" s="117">
        <v>25</v>
      </c>
      <c r="E16" s="117">
        <v>25</v>
      </c>
      <c r="F16" s="117">
        <v>40</v>
      </c>
      <c r="G16" s="117">
        <v>20</v>
      </c>
      <c r="H16" s="117">
        <v>30</v>
      </c>
      <c r="I16" s="118"/>
    </row>
    <row r="17" spans="2:9">
      <c r="B17" s="116">
        <v>12</v>
      </c>
      <c r="C17" s="117">
        <v>6</v>
      </c>
      <c r="D17" s="117">
        <v>25</v>
      </c>
      <c r="E17" s="117">
        <v>25</v>
      </c>
      <c r="F17" s="117">
        <v>40</v>
      </c>
      <c r="G17" s="117">
        <v>20</v>
      </c>
      <c r="H17" s="117">
        <v>30</v>
      </c>
      <c r="I17" s="118"/>
    </row>
    <row r="18" spans="2:9">
      <c r="B18" s="116">
        <v>13</v>
      </c>
      <c r="C18" s="117">
        <v>6</v>
      </c>
      <c r="D18" s="117">
        <v>25</v>
      </c>
      <c r="E18" s="117">
        <v>25</v>
      </c>
      <c r="F18" s="117">
        <v>40</v>
      </c>
      <c r="G18" s="117">
        <v>20</v>
      </c>
      <c r="H18" s="117">
        <v>30</v>
      </c>
      <c r="I18" s="118"/>
    </row>
    <row r="19" spans="2:9">
      <c r="B19" s="116">
        <v>14</v>
      </c>
      <c r="C19" s="117">
        <v>6</v>
      </c>
      <c r="D19" s="117">
        <v>25</v>
      </c>
      <c r="E19" s="117">
        <v>25</v>
      </c>
      <c r="F19" s="117">
        <v>40</v>
      </c>
      <c r="G19" s="117">
        <v>20</v>
      </c>
      <c r="H19" s="117">
        <v>30</v>
      </c>
      <c r="I19" s="118"/>
    </row>
    <row r="20" spans="2:9">
      <c r="B20" s="116">
        <v>15</v>
      </c>
      <c r="C20" s="117">
        <v>6</v>
      </c>
      <c r="D20" s="117">
        <v>25</v>
      </c>
      <c r="E20" s="117">
        <v>25</v>
      </c>
      <c r="F20" s="117">
        <v>40</v>
      </c>
      <c r="G20" s="117">
        <v>20</v>
      </c>
      <c r="H20" s="117">
        <v>30</v>
      </c>
      <c r="I20" s="118"/>
    </row>
    <row r="21" spans="2:9">
      <c r="B21" s="112">
        <v>16</v>
      </c>
      <c r="C21" s="113">
        <v>6</v>
      </c>
      <c r="D21" s="113">
        <v>25</v>
      </c>
      <c r="E21" s="113">
        <v>25</v>
      </c>
      <c r="F21" s="113">
        <v>40</v>
      </c>
      <c r="G21" s="113">
        <v>20</v>
      </c>
      <c r="H21" s="113">
        <v>30</v>
      </c>
      <c r="I21" s="115"/>
    </row>
    <row r="22" spans="2:9">
      <c r="B22" s="105">
        <v>17</v>
      </c>
      <c r="C22" s="109">
        <v>4</v>
      </c>
      <c r="D22" s="109">
        <v>15</v>
      </c>
      <c r="E22" s="109">
        <v>15</v>
      </c>
      <c r="F22" s="109">
        <v>30</v>
      </c>
      <c r="G22" s="109">
        <v>10</v>
      </c>
      <c r="H22" s="109">
        <v>20</v>
      </c>
      <c r="I22" s="119"/>
    </row>
    <row r="23" spans="2:9">
      <c r="B23" s="116">
        <v>18</v>
      </c>
      <c r="C23" s="117">
        <v>4</v>
      </c>
      <c r="D23" s="117">
        <v>15</v>
      </c>
      <c r="E23" s="117">
        <v>15</v>
      </c>
      <c r="F23" s="117">
        <v>30</v>
      </c>
      <c r="G23" s="117">
        <v>10</v>
      </c>
      <c r="H23" s="117">
        <v>20</v>
      </c>
      <c r="I23" s="101"/>
    </row>
    <row r="24" spans="2:9">
      <c r="B24" s="116">
        <v>19</v>
      </c>
      <c r="C24" s="117">
        <v>4</v>
      </c>
      <c r="D24" s="117">
        <v>15</v>
      </c>
      <c r="E24" s="117">
        <v>15</v>
      </c>
      <c r="F24" s="117">
        <v>30</v>
      </c>
      <c r="G24" s="117">
        <v>10</v>
      </c>
      <c r="H24" s="117">
        <v>20</v>
      </c>
      <c r="I24" s="101"/>
    </row>
    <row r="25" spans="2:9">
      <c r="B25" s="116">
        <v>20</v>
      </c>
      <c r="C25" s="117">
        <v>4</v>
      </c>
      <c r="D25" s="117">
        <v>15</v>
      </c>
      <c r="E25" s="117">
        <v>15</v>
      </c>
      <c r="F25" s="117">
        <v>30</v>
      </c>
      <c r="G25" s="117">
        <v>10</v>
      </c>
      <c r="H25" s="117">
        <v>20</v>
      </c>
      <c r="I25" s="101"/>
    </row>
    <row r="26" spans="2:9">
      <c r="B26" s="116">
        <v>21</v>
      </c>
      <c r="C26" s="100">
        <v>4</v>
      </c>
      <c r="D26" s="117">
        <v>15</v>
      </c>
      <c r="E26" s="117">
        <v>15</v>
      </c>
      <c r="F26" s="117">
        <v>30</v>
      </c>
      <c r="G26" s="117">
        <v>10</v>
      </c>
      <c r="H26" s="117">
        <v>20</v>
      </c>
      <c r="I26" s="101"/>
    </row>
    <row r="27" spans="2:9">
      <c r="B27" s="116">
        <v>22</v>
      </c>
      <c r="C27" s="100">
        <v>4</v>
      </c>
      <c r="D27" s="117">
        <v>15</v>
      </c>
      <c r="E27" s="117">
        <v>15</v>
      </c>
      <c r="F27" s="117">
        <v>30</v>
      </c>
      <c r="G27" s="117">
        <v>10</v>
      </c>
      <c r="H27" s="117">
        <v>20</v>
      </c>
      <c r="I27" s="101"/>
    </row>
    <row r="28" spans="2:9">
      <c r="B28" s="116">
        <v>23</v>
      </c>
      <c r="C28" s="100">
        <v>4</v>
      </c>
      <c r="D28" s="117">
        <v>15</v>
      </c>
      <c r="E28" s="117">
        <v>15</v>
      </c>
      <c r="F28" s="117">
        <v>30</v>
      </c>
      <c r="G28" s="117">
        <v>10</v>
      </c>
      <c r="H28" s="117">
        <v>20</v>
      </c>
      <c r="I28" s="101"/>
    </row>
    <row r="29" spans="2:9">
      <c r="B29" s="116">
        <v>24</v>
      </c>
      <c r="C29" s="100">
        <v>4</v>
      </c>
      <c r="D29" s="117">
        <v>15</v>
      </c>
      <c r="E29" s="117">
        <v>15</v>
      </c>
      <c r="F29" s="117">
        <v>30</v>
      </c>
      <c r="G29" s="117">
        <v>10</v>
      </c>
      <c r="H29" s="117">
        <v>20</v>
      </c>
      <c r="I29" s="101"/>
    </row>
    <row r="30" spans="2:9">
      <c r="B30" s="116">
        <v>25</v>
      </c>
      <c r="C30" s="100">
        <v>4</v>
      </c>
      <c r="D30" s="117">
        <v>15</v>
      </c>
      <c r="E30" s="117">
        <v>15</v>
      </c>
      <c r="F30" s="117">
        <v>30</v>
      </c>
      <c r="G30" s="117">
        <v>10</v>
      </c>
      <c r="H30" s="117">
        <v>20</v>
      </c>
      <c r="I30" s="101"/>
    </row>
    <row r="31" spans="2:9">
      <c r="B31" s="116">
        <v>26</v>
      </c>
      <c r="C31" s="100">
        <v>4</v>
      </c>
      <c r="D31" s="117">
        <v>15</v>
      </c>
      <c r="E31" s="117">
        <v>15</v>
      </c>
      <c r="F31" s="117">
        <v>30</v>
      </c>
      <c r="G31" s="117">
        <v>10</v>
      </c>
      <c r="H31" s="117">
        <v>20</v>
      </c>
      <c r="I31" s="101"/>
    </row>
    <row r="32" spans="2:9">
      <c r="B32" s="116">
        <v>27</v>
      </c>
      <c r="C32" s="100">
        <v>4</v>
      </c>
      <c r="D32" s="117">
        <v>15</v>
      </c>
      <c r="E32" s="117">
        <v>15</v>
      </c>
      <c r="F32" s="117">
        <v>30</v>
      </c>
      <c r="G32" s="117">
        <v>10</v>
      </c>
      <c r="H32" s="117">
        <v>20</v>
      </c>
      <c r="I32" s="101"/>
    </row>
    <row r="33" spans="2:9">
      <c r="B33" s="116">
        <v>28</v>
      </c>
      <c r="C33" s="100">
        <v>4</v>
      </c>
      <c r="D33" s="117">
        <v>15</v>
      </c>
      <c r="E33" s="117">
        <v>15</v>
      </c>
      <c r="F33" s="117">
        <v>30</v>
      </c>
      <c r="G33" s="117">
        <v>10</v>
      </c>
      <c r="H33" s="117">
        <v>20</v>
      </c>
      <c r="I33" s="101"/>
    </row>
    <row r="34" spans="2:9">
      <c r="B34" s="116">
        <v>29</v>
      </c>
      <c r="C34" s="100">
        <v>4</v>
      </c>
      <c r="D34" s="117">
        <v>15</v>
      </c>
      <c r="E34" s="117">
        <v>15</v>
      </c>
      <c r="F34" s="117">
        <v>30</v>
      </c>
      <c r="G34" s="117">
        <v>10</v>
      </c>
      <c r="H34" s="117">
        <v>20</v>
      </c>
      <c r="I34" s="101"/>
    </row>
    <row r="35" spans="2:9">
      <c r="B35" s="116">
        <v>30</v>
      </c>
      <c r="C35" s="100">
        <v>4</v>
      </c>
      <c r="D35" s="117">
        <v>15</v>
      </c>
      <c r="E35" s="117">
        <v>15</v>
      </c>
      <c r="F35" s="117">
        <v>30</v>
      </c>
      <c r="G35" s="117">
        <v>10</v>
      </c>
      <c r="H35" s="117">
        <v>20</v>
      </c>
      <c r="I35" s="101"/>
    </row>
    <row r="36" spans="2:9">
      <c r="B36" s="116">
        <v>31</v>
      </c>
      <c r="C36" s="100">
        <v>4</v>
      </c>
      <c r="D36" s="117">
        <v>15</v>
      </c>
      <c r="E36" s="117">
        <v>15</v>
      </c>
      <c r="F36" s="117">
        <v>30</v>
      </c>
      <c r="G36" s="117">
        <v>10</v>
      </c>
      <c r="H36" s="117">
        <v>20</v>
      </c>
      <c r="I36" s="101"/>
    </row>
    <row r="37" spans="2:9">
      <c r="B37" s="112">
        <v>32</v>
      </c>
      <c r="C37" s="113">
        <v>4</v>
      </c>
      <c r="D37" s="113">
        <v>15</v>
      </c>
      <c r="E37" s="113">
        <v>15</v>
      </c>
      <c r="F37" s="113">
        <v>30</v>
      </c>
      <c r="G37" s="113">
        <v>10</v>
      </c>
      <c r="H37" s="113">
        <v>20</v>
      </c>
      <c r="I37" s="115"/>
    </row>
    <row r="38" spans="2:9">
      <c r="B38" s="105">
        <v>33</v>
      </c>
      <c r="C38" s="120">
        <v>2</v>
      </c>
      <c r="D38" s="120">
        <v>10</v>
      </c>
      <c r="E38" s="120">
        <v>10</v>
      </c>
      <c r="F38" s="120">
        <v>20</v>
      </c>
      <c r="G38" s="120">
        <v>5</v>
      </c>
      <c r="H38" s="120">
        <v>15</v>
      </c>
      <c r="I38" s="119"/>
    </row>
    <row r="39" spans="2:9">
      <c r="B39" s="116">
        <v>34</v>
      </c>
      <c r="C39" s="100">
        <v>2</v>
      </c>
      <c r="D39" s="100">
        <v>10</v>
      </c>
      <c r="E39" s="100">
        <v>10</v>
      </c>
      <c r="F39" s="100">
        <v>20</v>
      </c>
      <c r="G39" s="100">
        <v>5</v>
      </c>
      <c r="H39" s="100">
        <v>15</v>
      </c>
      <c r="I39" s="101"/>
    </row>
    <row r="40" spans="2:9">
      <c r="B40" s="116">
        <v>35</v>
      </c>
      <c r="C40" s="100">
        <v>2</v>
      </c>
      <c r="D40" s="100">
        <v>10</v>
      </c>
      <c r="E40" s="100">
        <v>10</v>
      </c>
      <c r="F40" s="100">
        <v>20</v>
      </c>
      <c r="G40" s="100">
        <v>5</v>
      </c>
      <c r="H40" s="100">
        <v>15</v>
      </c>
      <c r="I40" s="101"/>
    </row>
    <row r="41" spans="2:9">
      <c r="B41" s="116">
        <v>36</v>
      </c>
      <c r="C41" s="100">
        <v>2</v>
      </c>
      <c r="D41" s="100">
        <v>10</v>
      </c>
      <c r="E41" s="100">
        <v>10</v>
      </c>
      <c r="F41" s="100">
        <v>20</v>
      </c>
      <c r="G41" s="100">
        <v>5</v>
      </c>
      <c r="H41" s="100">
        <v>15</v>
      </c>
      <c r="I41" s="101"/>
    </row>
    <row r="42" spans="2:9">
      <c r="B42" s="116">
        <v>37</v>
      </c>
      <c r="C42" s="100">
        <v>2</v>
      </c>
      <c r="D42" s="100">
        <v>10</v>
      </c>
      <c r="E42" s="100">
        <v>10</v>
      </c>
      <c r="F42" s="100">
        <v>20</v>
      </c>
      <c r="G42" s="100">
        <v>5</v>
      </c>
      <c r="H42" s="100">
        <v>15</v>
      </c>
      <c r="I42" s="101"/>
    </row>
    <row r="43" spans="2:9">
      <c r="B43" s="116">
        <v>38</v>
      </c>
      <c r="C43" s="100">
        <v>2</v>
      </c>
      <c r="D43" s="100">
        <v>10</v>
      </c>
      <c r="E43" s="100">
        <v>10</v>
      </c>
      <c r="F43" s="100">
        <v>20</v>
      </c>
      <c r="G43" s="100">
        <v>5</v>
      </c>
      <c r="H43" s="100">
        <v>15</v>
      </c>
      <c r="I43" s="101"/>
    </row>
    <row r="44" spans="2:9">
      <c r="B44" s="116">
        <v>39</v>
      </c>
      <c r="C44" s="100">
        <v>2</v>
      </c>
      <c r="D44" s="100">
        <v>10</v>
      </c>
      <c r="E44" s="100">
        <v>10</v>
      </c>
      <c r="F44" s="100">
        <v>20</v>
      </c>
      <c r="G44" s="100">
        <v>5</v>
      </c>
      <c r="H44" s="100">
        <v>15</v>
      </c>
      <c r="I44" s="101"/>
    </row>
    <row r="45" spans="2:9">
      <c r="B45" s="116">
        <v>40</v>
      </c>
      <c r="C45" s="100">
        <v>2</v>
      </c>
      <c r="D45" s="100">
        <v>10</v>
      </c>
      <c r="E45" s="100">
        <v>10</v>
      </c>
      <c r="F45" s="100">
        <v>20</v>
      </c>
      <c r="G45" s="100">
        <v>5</v>
      </c>
      <c r="H45" s="100">
        <v>15</v>
      </c>
      <c r="I45" s="101"/>
    </row>
    <row r="46" spans="2:9">
      <c r="B46" s="116">
        <v>41</v>
      </c>
      <c r="C46" s="100">
        <v>2</v>
      </c>
      <c r="D46" s="100">
        <v>10</v>
      </c>
      <c r="E46" s="100">
        <v>10</v>
      </c>
      <c r="F46" s="100">
        <v>20</v>
      </c>
      <c r="G46" s="100">
        <v>5</v>
      </c>
      <c r="H46" s="100">
        <v>15</v>
      </c>
      <c r="I46" s="101"/>
    </row>
    <row r="47" spans="2:9">
      <c r="B47" s="116">
        <v>42</v>
      </c>
      <c r="C47" s="100">
        <v>2</v>
      </c>
      <c r="D47" s="100">
        <v>10</v>
      </c>
      <c r="E47" s="100">
        <v>10</v>
      </c>
      <c r="F47" s="100">
        <v>20</v>
      </c>
      <c r="G47" s="100">
        <v>5</v>
      </c>
      <c r="H47" s="100">
        <v>15</v>
      </c>
      <c r="I47" s="101"/>
    </row>
    <row r="48" spans="2:9">
      <c r="B48" s="116">
        <v>43</v>
      </c>
      <c r="C48" s="100">
        <v>2</v>
      </c>
      <c r="D48" s="100">
        <v>10</v>
      </c>
      <c r="E48" s="100">
        <v>10</v>
      </c>
      <c r="F48" s="100">
        <v>20</v>
      </c>
      <c r="G48" s="100">
        <v>5</v>
      </c>
      <c r="H48" s="100">
        <v>15</v>
      </c>
      <c r="I48" s="101"/>
    </row>
    <row r="49" spans="2:9">
      <c r="B49" s="116">
        <v>44</v>
      </c>
      <c r="C49" s="100">
        <v>2</v>
      </c>
      <c r="D49" s="100">
        <v>10</v>
      </c>
      <c r="E49" s="100">
        <v>10</v>
      </c>
      <c r="F49" s="100">
        <v>20</v>
      </c>
      <c r="G49" s="100">
        <v>5</v>
      </c>
      <c r="H49" s="100">
        <v>15</v>
      </c>
      <c r="I49" s="101"/>
    </row>
    <row r="50" spans="2:9">
      <c r="B50" s="116">
        <v>45</v>
      </c>
      <c r="C50" s="100">
        <v>2</v>
      </c>
      <c r="D50" s="100">
        <v>10</v>
      </c>
      <c r="E50" s="100">
        <v>10</v>
      </c>
      <c r="F50" s="100">
        <v>20</v>
      </c>
      <c r="G50" s="100">
        <v>5</v>
      </c>
      <c r="H50" s="100">
        <v>15</v>
      </c>
      <c r="I50" s="101"/>
    </row>
    <row r="51" spans="2:9">
      <c r="B51" s="116">
        <v>46</v>
      </c>
      <c r="C51" s="100">
        <v>2</v>
      </c>
      <c r="D51" s="100">
        <v>10</v>
      </c>
      <c r="E51" s="100">
        <v>10</v>
      </c>
      <c r="F51" s="100">
        <v>20</v>
      </c>
      <c r="G51" s="100">
        <v>5</v>
      </c>
      <c r="H51" s="100">
        <v>15</v>
      </c>
      <c r="I51" s="101"/>
    </row>
    <row r="52" spans="2:9">
      <c r="B52" s="116">
        <v>47</v>
      </c>
      <c r="C52" s="100">
        <v>2</v>
      </c>
      <c r="D52" s="100">
        <v>10</v>
      </c>
      <c r="E52" s="100">
        <v>10</v>
      </c>
      <c r="F52" s="100">
        <v>20</v>
      </c>
      <c r="G52" s="100">
        <v>5</v>
      </c>
      <c r="H52" s="100">
        <v>15</v>
      </c>
      <c r="I52" s="101"/>
    </row>
    <row r="53" spans="2:9">
      <c r="B53" s="116">
        <v>48</v>
      </c>
      <c r="C53" s="100">
        <v>2</v>
      </c>
      <c r="D53" s="100">
        <v>10</v>
      </c>
      <c r="E53" s="100">
        <v>10</v>
      </c>
      <c r="F53" s="100">
        <v>20</v>
      </c>
      <c r="G53" s="100">
        <v>5</v>
      </c>
      <c r="H53" s="100">
        <v>15</v>
      </c>
      <c r="I53" s="101"/>
    </row>
    <row r="54" spans="2:9">
      <c r="B54" s="116">
        <v>49</v>
      </c>
      <c r="C54" s="100">
        <v>2</v>
      </c>
      <c r="D54" s="100">
        <v>10</v>
      </c>
      <c r="E54" s="100">
        <v>10</v>
      </c>
      <c r="F54" s="100">
        <v>20</v>
      </c>
      <c r="G54" s="100">
        <v>5</v>
      </c>
      <c r="H54" s="100">
        <v>15</v>
      </c>
      <c r="I54" s="101"/>
    </row>
    <row r="55" spans="2:9">
      <c r="B55" s="116">
        <v>50</v>
      </c>
      <c r="C55" s="100">
        <v>2</v>
      </c>
      <c r="D55" s="100">
        <v>10</v>
      </c>
      <c r="E55" s="100">
        <v>10</v>
      </c>
      <c r="F55" s="100">
        <v>20</v>
      </c>
      <c r="G55" s="100">
        <v>5</v>
      </c>
      <c r="H55" s="100">
        <v>15</v>
      </c>
      <c r="I55" s="101"/>
    </row>
    <row r="56" spans="2:9">
      <c r="B56" s="116">
        <v>51</v>
      </c>
      <c r="C56" s="100">
        <v>2</v>
      </c>
      <c r="D56" s="100">
        <v>10</v>
      </c>
      <c r="E56" s="100">
        <v>10</v>
      </c>
      <c r="F56" s="100">
        <v>20</v>
      </c>
      <c r="G56" s="100">
        <v>5</v>
      </c>
      <c r="H56" s="100">
        <v>15</v>
      </c>
      <c r="I56" s="101"/>
    </row>
    <row r="57" spans="2:9">
      <c r="B57" s="116">
        <v>52</v>
      </c>
      <c r="C57" s="100">
        <v>2</v>
      </c>
      <c r="D57" s="100">
        <v>10</v>
      </c>
      <c r="E57" s="100">
        <v>10</v>
      </c>
      <c r="F57" s="100">
        <v>20</v>
      </c>
      <c r="G57" s="100">
        <v>5</v>
      </c>
      <c r="H57" s="100">
        <v>15</v>
      </c>
      <c r="I57" s="101"/>
    </row>
    <row r="58" spans="2:9">
      <c r="B58" s="116">
        <v>53</v>
      </c>
      <c r="C58" s="100">
        <v>2</v>
      </c>
      <c r="D58" s="100">
        <v>10</v>
      </c>
      <c r="E58" s="100">
        <v>10</v>
      </c>
      <c r="F58" s="100">
        <v>20</v>
      </c>
      <c r="G58" s="100">
        <v>5</v>
      </c>
      <c r="H58" s="100">
        <v>15</v>
      </c>
      <c r="I58" s="101"/>
    </row>
    <row r="59" spans="2:9">
      <c r="B59" s="116">
        <v>54</v>
      </c>
      <c r="C59" s="100">
        <v>2</v>
      </c>
      <c r="D59" s="100">
        <v>10</v>
      </c>
      <c r="E59" s="100">
        <v>10</v>
      </c>
      <c r="F59" s="100">
        <v>20</v>
      </c>
      <c r="G59" s="100">
        <v>5</v>
      </c>
      <c r="H59" s="100">
        <v>15</v>
      </c>
      <c r="I59" s="101"/>
    </row>
    <row r="60" spans="2:9">
      <c r="B60" s="116">
        <v>55</v>
      </c>
      <c r="C60" s="100">
        <v>2</v>
      </c>
      <c r="D60" s="100">
        <v>10</v>
      </c>
      <c r="E60" s="100">
        <v>10</v>
      </c>
      <c r="F60" s="100">
        <v>20</v>
      </c>
      <c r="G60" s="100">
        <v>5</v>
      </c>
      <c r="H60" s="100">
        <v>15</v>
      </c>
      <c r="I60" s="101"/>
    </row>
    <row r="61" spans="2:9">
      <c r="B61" s="116">
        <v>56</v>
      </c>
      <c r="C61" s="100">
        <v>2</v>
      </c>
      <c r="D61" s="100">
        <v>10</v>
      </c>
      <c r="E61" s="100">
        <v>10</v>
      </c>
      <c r="F61" s="100">
        <v>20</v>
      </c>
      <c r="G61" s="100">
        <v>5</v>
      </c>
      <c r="H61" s="100">
        <v>15</v>
      </c>
      <c r="I61" s="101"/>
    </row>
    <row r="62" spans="2:9">
      <c r="B62" s="116">
        <v>57</v>
      </c>
      <c r="C62" s="100">
        <v>2</v>
      </c>
      <c r="D62" s="100">
        <v>10</v>
      </c>
      <c r="E62" s="100">
        <v>10</v>
      </c>
      <c r="F62" s="100">
        <v>20</v>
      </c>
      <c r="G62" s="100">
        <v>5</v>
      </c>
      <c r="H62" s="100">
        <v>15</v>
      </c>
      <c r="I62" s="101"/>
    </row>
    <row r="63" spans="2:9">
      <c r="B63" s="116">
        <v>58</v>
      </c>
      <c r="C63" s="100">
        <v>2</v>
      </c>
      <c r="D63" s="100">
        <v>10</v>
      </c>
      <c r="E63" s="100">
        <v>10</v>
      </c>
      <c r="F63" s="100">
        <v>20</v>
      </c>
      <c r="G63" s="100">
        <v>5</v>
      </c>
      <c r="H63" s="100">
        <v>15</v>
      </c>
      <c r="I63" s="101"/>
    </row>
    <row r="64" spans="2:9">
      <c r="B64" s="116">
        <v>59</v>
      </c>
      <c r="C64" s="100">
        <v>2</v>
      </c>
      <c r="D64" s="100">
        <v>10</v>
      </c>
      <c r="E64" s="100">
        <v>10</v>
      </c>
      <c r="F64" s="100">
        <v>20</v>
      </c>
      <c r="G64" s="100">
        <v>5</v>
      </c>
      <c r="H64" s="100">
        <v>15</v>
      </c>
      <c r="I64" s="101"/>
    </row>
    <row r="65" spans="2:9">
      <c r="B65" s="116">
        <v>60</v>
      </c>
      <c r="C65" s="100">
        <v>2</v>
      </c>
      <c r="D65" s="100">
        <v>10</v>
      </c>
      <c r="E65" s="100">
        <v>10</v>
      </c>
      <c r="F65" s="100">
        <v>20</v>
      </c>
      <c r="G65" s="100">
        <v>5</v>
      </c>
      <c r="H65" s="100">
        <v>15</v>
      </c>
      <c r="I65" s="101"/>
    </row>
    <row r="66" spans="2:9">
      <c r="B66" s="116">
        <v>61</v>
      </c>
      <c r="C66" s="100">
        <v>2</v>
      </c>
      <c r="D66" s="100">
        <v>10</v>
      </c>
      <c r="E66" s="100">
        <v>10</v>
      </c>
      <c r="F66" s="100">
        <v>20</v>
      </c>
      <c r="G66" s="100">
        <v>5</v>
      </c>
      <c r="H66" s="100">
        <v>15</v>
      </c>
      <c r="I66" s="101"/>
    </row>
    <row r="67" spans="2:9">
      <c r="B67" s="116">
        <v>62</v>
      </c>
      <c r="C67" s="100">
        <v>2</v>
      </c>
      <c r="D67" s="100">
        <v>10</v>
      </c>
      <c r="E67" s="100">
        <v>10</v>
      </c>
      <c r="F67" s="100">
        <v>20</v>
      </c>
      <c r="G67" s="100">
        <v>5</v>
      </c>
      <c r="H67" s="100">
        <v>15</v>
      </c>
      <c r="I67" s="101"/>
    </row>
    <row r="68" spans="2:9">
      <c r="B68" s="116">
        <v>63</v>
      </c>
      <c r="C68" s="100">
        <v>2</v>
      </c>
      <c r="D68" s="100">
        <v>10</v>
      </c>
      <c r="E68" s="100">
        <v>10</v>
      </c>
      <c r="F68" s="100">
        <v>20</v>
      </c>
      <c r="G68" s="100">
        <v>5</v>
      </c>
      <c r="H68" s="100">
        <v>15</v>
      </c>
      <c r="I68" s="101"/>
    </row>
    <row r="69" spans="2:9">
      <c r="B69" s="112">
        <v>64</v>
      </c>
      <c r="C69" s="113">
        <v>2</v>
      </c>
      <c r="D69" s="113">
        <v>10</v>
      </c>
      <c r="E69" s="113">
        <v>10</v>
      </c>
      <c r="F69" s="113">
        <v>20</v>
      </c>
      <c r="G69" s="113">
        <v>5</v>
      </c>
      <c r="H69" s="113">
        <v>15</v>
      </c>
      <c r="I69" s="115"/>
    </row>
    <row r="70" spans="2:9">
      <c r="B70" s="105">
        <v>65</v>
      </c>
      <c r="C70" s="120">
        <v>1</v>
      </c>
      <c r="D70" s="120">
        <v>5</v>
      </c>
      <c r="E70" s="120">
        <v>5</v>
      </c>
      <c r="F70" s="120">
        <v>10</v>
      </c>
      <c r="G70" s="120">
        <v>2</v>
      </c>
      <c r="H70" s="120">
        <v>7</v>
      </c>
      <c r="I70" s="119"/>
    </row>
    <row r="71" spans="2:9">
      <c r="B71" s="116">
        <v>66</v>
      </c>
      <c r="C71" s="100">
        <v>1</v>
      </c>
      <c r="D71" s="100">
        <v>5</v>
      </c>
      <c r="E71" s="100">
        <v>5</v>
      </c>
      <c r="F71" s="100">
        <v>10</v>
      </c>
      <c r="G71" s="100">
        <v>2</v>
      </c>
      <c r="H71" s="100">
        <v>7</v>
      </c>
      <c r="I71" s="101"/>
    </row>
    <row r="72" spans="2:9">
      <c r="B72" s="116">
        <v>67</v>
      </c>
      <c r="C72" s="100">
        <v>1</v>
      </c>
      <c r="D72" s="100">
        <v>5</v>
      </c>
      <c r="E72" s="100">
        <v>5</v>
      </c>
      <c r="F72" s="100">
        <v>10</v>
      </c>
      <c r="G72" s="100">
        <v>2</v>
      </c>
      <c r="H72" s="100">
        <v>7</v>
      </c>
      <c r="I72" s="101"/>
    </row>
    <row r="73" spans="2:9">
      <c r="B73" s="116">
        <v>68</v>
      </c>
      <c r="C73" s="100">
        <v>1</v>
      </c>
      <c r="D73" s="100">
        <v>5</v>
      </c>
      <c r="E73" s="100">
        <v>5</v>
      </c>
      <c r="F73" s="100">
        <v>10</v>
      </c>
      <c r="G73" s="100">
        <v>2</v>
      </c>
      <c r="H73" s="100">
        <v>7</v>
      </c>
      <c r="I73" s="101"/>
    </row>
    <row r="74" spans="2:9">
      <c r="B74" s="116">
        <v>69</v>
      </c>
      <c r="C74" s="100">
        <v>1</v>
      </c>
      <c r="D74" s="100">
        <v>5</v>
      </c>
      <c r="E74" s="100">
        <v>5</v>
      </c>
      <c r="F74" s="100">
        <v>10</v>
      </c>
      <c r="G74" s="100">
        <v>2</v>
      </c>
      <c r="H74" s="100">
        <v>7</v>
      </c>
      <c r="I74" s="101"/>
    </row>
    <row r="75" spans="2:9">
      <c r="B75" s="116">
        <v>70</v>
      </c>
      <c r="C75" s="100">
        <v>1</v>
      </c>
      <c r="D75" s="100">
        <v>5</v>
      </c>
      <c r="E75" s="100">
        <v>5</v>
      </c>
      <c r="F75" s="100">
        <v>10</v>
      </c>
      <c r="G75" s="100">
        <v>2</v>
      </c>
      <c r="H75" s="100">
        <v>7</v>
      </c>
      <c r="I75" s="101"/>
    </row>
    <row r="76" spans="2:9">
      <c r="B76" s="116">
        <v>71</v>
      </c>
      <c r="C76" s="100">
        <v>1</v>
      </c>
      <c r="D76" s="100">
        <v>5</v>
      </c>
      <c r="E76" s="100">
        <v>5</v>
      </c>
      <c r="F76" s="100">
        <v>10</v>
      </c>
      <c r="G76" s="100">
        <v>2</v>
      </c>
      <c r="H76" s="100">
        <v>7</v>
      </c>
      <c r="I76" s="101"/>
    </row>
    <row r="77" spans="2:9">
      <c r="B77" s="116">
        <v>72</v>
      </c>
      <c r="C77" s="100">
        <v>1</v>
      </c>
      <c r="D77" s="100">
        <v>5</v>
      </c>
      <c r="E77" s="100">
        <v>5</v>
      </c>
      <c r="F77" s="100">
        <v>10</v>
      </c>
      <c r="G77" s="100">
        <v>2</v>
      </c>
      <c r="H77" s="100">
        <v>7</v>
      </c>
      <c r="I77" s="101"/>
    </row>
    <row r="78" spans="2:9">
      <c r="B78" s="116">
        <v>73</v>
      </c>
      <c r="C78" s="100">
        <v>1</v>
      </c>
      <c r="D78" s="100">
        <v>5</v>
      </c>
      <c r="E78" s="100">
        <v>5</v>
      </c>
      <c r="F78" s="100">
        <v>10</v>
      </c>
      <c r="G78" s="100">
        <v>2</v>
      </c>
      <c r="H78" s="100">
        <v>7</v>
      </c>
      <c r="I78" s="101"/>
    </row>
    <row r="79" spans="2:9">
      <c r="B79" s="116">
        <v>74</v>
      </c>
      <c r="C79" s="100">
        <v>1</v>
      </c>
      <c r="D79" s="100">
        <v>5</v>
      </c>
      <c r="E79" s="100">
        <v>5</v>
      </c>
      <c r="F79" s="100">
        <v>10</v>
      </c>
      <c r="G79" s="100">
        <v>2</v>
      </c>
      <c r="H79" s="100">
        <v>7</v>
      </c>
      <c r="I79" s="101"/>
    </row>
    <row r="80" spans="2:9">
      <c r="B80" s="116">
        <v>75</v>
      </c>
      <c r="C80" s="100">
        <v>1</v>
      </c>
      <c r="D80" s="100">
        <v>5</v>
      </c>
      <c r="E80" s="100">
        <v>5</v>
      </c>
      <c r="F80" s="100">
        <v>10</v>
      </c>
      <c r="G80" s="100">
        <v>2</v>
      </c>
      <c r="H80" s="100">
        <v>7</v>
      </c>
      <c r="I80" s="101"/>
    </row>
    <row r="81" spans="2:9">
      <c r="B81" s="116">
        <v>76</v>
      </c>
      <c r="C81" s="100">
        <v>1</v>
      </c>
      <c r="D81" s="100">
        <v>5</v>
      </c>
      <c r="E81" s="100">
        <v>5</v>
      </c>
      <c r="F81" s="100">
        <v>10</v>
      </c>
      <c r="G81" s="100">
        <v>2</v>
      </c>
      <c r="H81" s="100">
        <v>7</v>
      </c>
      <c r="I81" s="101"/>
    </row>
    <row r="82" spans="2:9">
      <c r="B82" s="116">
        <v>77</v>
      </c>
      <c r="C82" s="100">
        <v>1</v>
      </c>
      <c r="D82" s="100">
        <v>5</v>
      </c>
      <c r="E82" s="100">
        <v>5</v>
      </c>
      <c r="F82" s="100">
        <v>10</v>
      </c>
      <c r="G82" s="100">
        <v>2</v>
      </c>
      <c r="H82" s="100">
        <v>7</v>
      </c>
      <c r="I82" s="101"/>
    </row>
    <row r="83" spans="2:9">
      <c r="B83" s="116">
        <v>78</v>
      </c>
      <c r="C83" s="100">
        <v>1</v>
      </c>
      <c r="D83" s="100">
        <v>5</v>
      </c>
      <c r="E83" s="100">
        <v>5</v>
      </c>
      <c r="F83" s="100">
        <v>10</v>
      </c>
      <c r="G83" s="100">
        <v>2</v>
      </c>
      <c r="H83" s="100">
        <v>7</v>
      </c>
      <c r="I83" s="101"/>
    </row>
    <row r="84" spans="2:9">
      <c r="B84" s="116">
        <v>79</v>
      </c>
      <c r="C84" s="100">
        <v>1</v>
      </c>
      <c r="D84" s="100">
        <v>5</v>
      </c>
      <c r="E84" s="100">
        <v>5</v>
      </c>
      <c r="F84" s="100">
        <v>10</v>
      </c>
      <c r="G84" s="100">
        <v>2</v>
      </c>
      <c r="H84" s="100">
        <v>7</v>
      </c>
      <c r="I84" s="101"/>
    </row>
    <row r="85" spans="2:9">
      <c r="B85" s="116">
        <v>80</v>
      </c>
      <c r="C85" s="100">
        <v>1</v>
      </c>
      <c r="D85" s="100">
        <v>5</v>
      </c>
      <c r="E85" s="100">
        <v>5</v>
      </c>
      <c r="F85" s="100">
        <v>10</v>
      </c>
      <c r="G85" s="100">
        <v>2</v>
      </c>
      <c r="H85" s="100">
        <v>7</v>
      </c>
      <c r="I85" s="101"/>
    </row>
    <row r="86" spans="2:9">
      <c r="B86" s="116">
        <v>81</v>
      </c>
      <c r="C86" s="100">
        <v>1</v>
      </c>
      <c r="D86" s="100">
        <v>5</v>
      </c>
      <c r="E86" s="100">
        <v>5</v>
      </c>
      <c r="F86" s="100">
        <v>10</v>
      </c>
      <c r="G86" s="100">
        <v>2</v>
      </c>
      <c r="H86" s="100">
        <v>7</v>
      </c>
      <c r="I86" s="101"/>
    </row>
    <row r="87" spans="2:9">
      <c r="B87" s="116">
        <v>82</v>
      </c>
      <c r="C87" s="100">
        <v>1</v>
      </c>
      <c r="D87" s="100">
        <v>5</v>
      </c>
      <c r="E87" s="100">
        <v>5</v>
      </c>
      <c r="F87" s="100">
        <v>10</v>
      </c>
      <c r="G87" s="100">
        <v>2</v>
      </c>
      <c r="H87" s="100">
        <v>7</v>
      </c>
      <c r="I87" s="101"/>
    </row>
    <row r="88" spans="2:9">
      <c r="B88" s="116">
        <v>83</v>
      </c>
      <c r="C88" s="100">
        <v>1</v>
      </c>
      <c r="D88" s="100">
        <v>5</v>
      </c>
      <c r="E88" s="100">
        <v>5</v>
      </c>
      <c r="F88" s="100">
        <v>10</v>
      </c>
      <c r="G88" s="100">
        <v>2</v>
      </c>
      <c r="H88" s="100">
        <v>7</v>
      </c>
      <c r="I88" s="101"/>
    </row>
    <row r="89" spans="2:9">
      <c r="B89" s="116">
        <v>84</v>
      </c>
      <c r="C89" s="100">
        <v>1</v>
      </c>
      <c r="D89" s="100">
        <v>5</v>
      </c>
      <c r="E89" s="100">
        <v>5</v>
      </c>
      <c r="F89" s="100">
        <v>10</v>
      </c>
      <c r="G89" s="100">
        <v>2</v>
      </c>
      <c r="H89" s="100">
        <v>7</v>
      </c>
      <c r="I89" s="101"/>
    </row>
    <row r="90" spans="2:9">
      <c r="B90" s="116">
        <v>85</v>
      </c>
      <c r="C90" s="100">
        <v>1</v>
      </c>
      <c r="D90" s="100">
        <v>5</v>
      </c>
      <c r="E90" s="100">
        <v>5</v>
      </c>
      <c r="F90" s="100">
        <v>10</v>
      </c>
      <c r="G90" s="100">
        <v>2</v>
      </c>
      <c r="H90" s="100">
        <v>7</v>
      </c>
      <c r="I90" s="101"/>
    </row>
    <row r="91" spans="2:9">
      <c r="B91" s="116">
        <v>86</v>
      </c>
      <c r="C91" s="100">
        <v>1</v>
      </c>
      <c r="D91" s="100">
        <v>5</v>
      </c>
      <c r="E91" s="100">
        <v>5</v>
      </c>
      <c r="F91" s="100">
        <v>10</v>
      </c>
      <c r="G91" s="100">
        <v>2</v>
      </c>
      <c r="H91" s="100">
        <v>7</v>
      </c>
      <c r="I91" s="101"/>
    </row>
    <row r="92" spans="2:9">
      <c r="B92" s="116">
        <v>87</v>
      </c>
      <c r="C92" s="100">
        <v>1</v>
      </c>
      <c r="D92" s="100">
        <v>5</v>
      </c>
      <c r="E92" s="100">
        <v>5</v>
      </c>
      <c r="F92" s="100">
        <v>10</v>
      </c>
      <c r="G92" s="100">
        <v>2</v>
      </c>
      <c r="H92" s="100">
        <v>7</v>
      </c>
      <c r="I92" s="101"/>
    </row>
    <row r="93" spans="2:9">
      <c r="B93" s="116">
        <v>88</v>
      </c>
      <c r="C93" s="100">
        <v>1</v>
      </c>
      <c r="D93" s="100">
        <v>5</v>
      </c>
      <c r="E93" s="100">
        <v>5</v>
      </c>
      <c r="F93" s="100">
        <v>10</v>
      </c>
      <c r="G93" s="100">
        <v>2</v>
      </c>
      <c r="H93" s="100">
        <v>7</v>
      </c>
      <c r="I93" s="101"/>
    </row>
    <row r="94" spans="2:9">
      <c r="B94" s="116">
        <v>89</v>
      </c>
      <c r="C94" s="100">
        <v>1</v>
      </c>
      <c r="D94" s="100">
        <v>5</v>
      </c>
      <c r="E94" s="100">
        <v>5</v>
      </c>
      <c r="F94" s="100">
        <v>10</v>
      </c>
      <c r="G94" s="100">
        <v>2</v>
      </c>
      <c r="H94" s="100">
        <v>7</v>
      </c>
      <c r="I94" s="101"/>
    </row>
    <row r="95" spans="2:9">
      <c r="B95" s="116">
        <v>90</v>
      </c>
      <c r="C95" s="100">
        <v>1</v>
      </c>
      <c r="D95" s="100">
        <v>5</v>
      </c>
      <c r="E95" s="100">
        <v>5</v>
      </c>
      <c r="F95" s="100">
        <v>10</v>
      </c>
      <c r="G95" s="100">
        <v>2</v>
      </c>
      <c r="H95" s="100">
        <v>7</v>
      </c>
      <c r="I95" s="101"/>
    </row>
    <row r="96" spans="2:9">
      <c r="B96" s="116">
        <v>91</v>
      </c>
      <c r="C96" s="100">
        <v>1</v>
      </c>
      <c r="D96" s="100">
        <v>5</v>
      </c>
      <c r="E96" s="100">
        <v>5</v>
      </c>
      <c r="F96" s="100">
        <v>10</v>
      </c>
      <c r="G96" s="100">
        <v>2</v>
      </c>
      <c r="H96" s="100">
        <v>7</v>
      </c>
      <c r="I96" s="101"/>
    </row>
    <row r="97" spans="2:9">
      <c r="B97" s="116">
        <v>92</v>
      </c>
      <c r="C97" s="100">
        <v>1</v>
      </c>
      <c r="D97" s="100">
        <v>5</v>
      </c>
      <c r="E97" s="100">
        <v>5</v>
      </c>
      <c r="F97" s="100">
        <v>10</v>
      </c>
      <c r="G97" s="100">
        <v>2</v>
      </c>
      <c r="H97" s="100">
        <v>7</v>
      </c>
      <c r="I97" s="101"/>
    </row>
    <row r="98" spans="2:9">
      <c r="B98" s="116">
        <v>93</v>
      </c>
      <c r="C98" s="100">
        <v>1</v>
      </c>
      <c r="D98" s="100">
        <v>5</v>
      </c>
      <c r="E98" s="100">
        <v>5</v>
      </c>
      <c r="F98" s="100">
        <v>10</v>
      </c>
      <c r="G98" s="100">
        <v>2</v>
      </c>
      <c r="H98" s="100">
        <v>7</v>
      </c>
      <c r="I98" s="101"/>
    </row>
    <row r="99" spans="2:9">
      <c r="B99" s="116">
        <v>94</v>
      </c>
      <c r="C99" s="100">
        <v>1</v>
      </c>
      <c r="D99" s="100">
        <v>5</v>
      </c>
      <c r="E99" s="100">
        <v>5</v>
      </c>
      <c r="F99" s="100">
        <v>10</v>
      </c>
      <c r="G99" s="100">
        <v>2</v>
      </c>
      <c r="H99" s="100">
        <v>7</v>
      </c>
      <c r="I99" s="101"/>
    </row>
    <row r="100" spans="2:9">
      <c r="B100" s="116">
        <v>95</v>
      </c>
      <c r="C100" s="100">
        <v>1</v>
      </c>
      <c r="D100" s="100">
        <v>5</v>
      </c>
      <c r="E100" s="100">
        <v>5</v>
      </c>
      <c r="F100" s="100">
        <v>10</v>
      </c>
      <c r="G100" s="100">
        <v>2</v>
      </c>
      <c r="H100" s="100">
        <v>7</v>
      </c>
      <c r="I100" s="101"/>
    </row>
    <row r="101" spans="2:9">
      <c r="B101" s="116">
        <v>96</v>
      </c>
      <c r="C101" s="100">
        <v>1</v>
      </c>
      <c r="D101" s="100">
        <v>5</v>
      </c>
      <c r="E101" s="100">
        <v>5</v>
      </c>
      <c r="F101" s="100">
        <v>10</v>
      </c>
      <c r="G101" s="100">
        <v>2</v>
      </c>
      <c r="H101" s="100">
        <v>7</v>
      </c>
      <c r="I101" s="101"/>
    </row>
    <row r="102" spans="2:9">
      <c r="B102" s="116">
        <v>97</v>
      </c>
      <c r="C102" s="100">
        <v>1</v>
      </c>
      <c r="D102" s="100">
        <v>5</v>
      </c>
      <c r="E102" s="100">
        <v>5</v>
      </c>
      <c r="F102" s="100">
        <v>10</v>
      </c>
      <c r="G102" s="100">
        <v>2</v>
      </c>
      <c r="H102" s="100">
        <v>7</v>
      </c>
      <c r="I102" s="101"/>
    </row>
    <row r="103" spans="2:9">
      <c r="B103" s="116">
        <v>98</v>
      </c>
      <c r="C103" s="100">
        <v>1</v>
      </c>
      <c r="D103" s="100">
        <v>5</v>
      </c>
      <c r="E103" s="100">
        <v>5</v>
      </c>
      <c r="F103" s="100">
        <v>10</v>
      </c>
      <c r="G103" s="100">
        <v>2</v>
      </c>
      <c r="H103" s="100">
        <v>7</v>
      </c>
      <c r="I103" s="101"/>
    </row>
    <row r="104" spans="2:9">
      <c r="B104" s="116">
        <v>99</v>
      </c>
      <c r="C104" s="100">
        <v>1</v>
      </c>
      <c r="D104" s="100">
        <v>5</v>
      </c>
      <c r="E104" s="100">
        <v>5</v>
      </c>
      <c r="F104" s="100">
        <v>10</v>
      </c>
      <c r="G104" s="100">
        <v>2</v>
      </c>
      <c r="H104" s="100">
        <v>7</v>
      </c>
      <c r="I104" s="101"/>
    </row>
    <row r="105" spans="2:9">
      <c r="B105" s="116">
        <v>100</v>
      </c>
      <c r="C105" s="100">
        <v>1</v>
      </c>
      <c r="D105" s="100">
        <v>5</v>
      </c>
      <c r="E105" s="100">
        <v>5</v>
      </c>
      <c r="F105" s="100">
        <v>10</v>
      </c>
      <c r="G105" s="100">
        <v>2</v>
      </c>
      <c r="H105" s="100">
        <v>7</v>
      </c>
      <c r="I105" s="101"/>
    </row>
    <row r="106" spans="2:9">
      <c r="B106" s="116">
        <v>101</v>
      </c>
      <c r="C106" s="100">
        <v>1</v>
      </c>
      <c r="D106" s="100">
        <v>5</v>
      </c>
      <c r="E106" s="100">
        <v>5</v>
      </c>
      <c r="F106" s="100">
        <v>10</v>
      </c>
      <c r="G106" s="100">
        <v>2</v>
      </c>
      <c r="H106" s="100">
        <v>7</v>
      </c>
      <c r="I106" s="101"/>
    </row>
    <row r="107" spans="2:9">
      <c r="B107" s="116">
        <v>102</v>
      </c>
      <c r="C107" s="100">
        <v>1</v>
      </c>
      <c r="D107" s="100">
        <v>5</v>
      </c>
      <c r="E107" s="100">
        <v>5</v>
      </c>
      <c r="F107" s="100">
        <v>10</v>
      </c>
      <c r="G107" s="100">
        <v>2</v>
      </c>
      <c r="H107" s="100">
        <v>7</v>
      </c>
      <c r="I107" s="101"/>
    </row>
    <row r="108" spans="2:9">
      <c r="B108" s="116">
        <v>103</v>
      </c>
      <c r="C108" s="100">
        <v>1</v>
      </c>
      <c r="D108" s="100">
        <v>5</v>
      </c>
      <c r="E108" s="100">
        <v>5</v>
      </c>
      <c r="F108" s="100">
        <v>10</v>
      </c>
      <c r="G108" s="100">
        <v>2</v>
      </c>
      <c r="H108" s="100">
        <v>7</v>
      </c>
      <c r="I108" s="101"/>
    </row>
    <row r="109" spans="2:9">
      <c r="B109" s="116">
        <v>104</v>
      </c>
      <c r="C109" s="100">
        <v>1</v>
      </c>
      <c r="D109" s="100">
        <v>5</v>
      </c>
      <c r="E109" s="100">
        <v>5</v>
      </c>
      <c r="F109" s="100">
        <v>10</v>
      </c>
      <c r="G109" s="100">
        <v>2</v>
      </c>
      <c r="H109" s="100">
        <v>7</v>
      </c>
      <c r="I109" s="101"/>
    </row>
    <row r="110" spans="2:9">
      <c r="B110" s="116">
        <v>105</v>
      </c>
      <c r="C110" s="100">
        <v>1</v>
      </c>
      <c r="D110" s="100">
        <v>5</v>
      </c>
      <c r="E110" s="100">
        <v>5</v>
      </c>
      <c r="F110" s="100">
        <v>10</v>
      </c>
      <c r="G110" s="100">
        <v>2</v>
      </c>
      <c r="H110" s="100">
        <v>7</v>
      </c>
      <c r="I110" s="101"/>
    </row>
    <row r="111" spans="2:9">
      <c r="B111" s="116">
        <v>106</v>
      </c>
      <c r="C111" s="100">
        <v>1</v>
      </c>
      <c r="D111" s="100">
        <v>5</v>
      </c>
      <c r="E111" s="100">
        <v>5</v>
      </c>
      <c r="F111" s="100">
        <v>10</v>
      </c>
      <c r="G111" s="100">
        <v>2</v>
      </c>
      <c r="H111" s="100">
        <v>7</v>
      </c>
      <c r="I111" s="101"/>
    </row>
    <row r="112" spans="2:9">
      <c r="B112" s="116">
        <v>107</v>
      </c>
      <c r="C112" s="100">
        <v>1</v>
      </c>
      <c r="D112" s="100">
        <v>5</v>
      </c>
      <c r="E112" s="100">
        <v>5</v>
      </c>
      <c r="F112" s="100">
        <v>10</v>
      </c>
      <c r="G112" s="100">
        <v>2</v>
      </c>
      <c r="H112" s="100">
        <v>7</v>
      </c>
      <c r="I112" s="101"/>
    </row>
    <row r="113" spans="2:9">
      <c r="B113" s="116">
        <v>108</v>
      </c>
      <c r="C113" s="100">
        <v>1</v>
      </c>
      <c r="D113" s="100">
        <v>5</v>
      </c>
      <c r="E113" s="100">
        <v>5</v>
      </c>
      <c r="F113" s="100">
        <v>10</v>
      </c>
      <c r="G113" s="100">
        <v>2</v>
      </c>
      <c r="H113" s="100">
        <v>7</v>
      </c>
      <c r="I113" s="101"/>
    </row>
    <row r="114" spans="2:9">
      <c r="B114" s="116">
        <v>109</v>
      </c>
      <c r="C114" s="100">
        <v>1</v>
      </c>
      <c r="D114" s="100">
        <v>5</v>
      </c>
      <c r="E114" s="100">
        <v>5</v>
      </c>
      <c r="F114" s="100">
        <v>10</v>
      </c>
      <c r="G114" s="100">
        <v>2</v>
      </c>
      <c r="H114" s="100">
        <v>7</v>
      </c>
      <c r="I114" s="101"/>
    </row>
    <row r="115" spans="2:9">
      <c r="B115" s="116">
        <v>110</v>
      </c>
      <c r="C115" s="100">
        <v>1</v>
      </c>
      <c r="D115" s="100">
        <v>5</v>
      </c>
      <c r="E115" s="100">
        <v>5</v>
      </c>
      <c r="F115" s="100">
        <v>10</v>
      </c>
      <c r="G115" s="100">
        <v>2</v>
      </c>
      <c r="H115" s="100">
        <v>7</v>
      </c>
      <c r="I115" s="101"/>
    </row>
    <row r="116" spans="2:9">
      <c r="B116" s="116">
        <v>111</v>
      </c>
      <c r="C116" s="100">
        <v>1</v>
      </c>
      <c r="D116" s="100">
        <v>5</v>
      </c>
      <c r="E116" s="100">
        <v>5</v>
      </c>
      <c r="F116" s="100">
        <v>10</v>
      </c>
      <c r="G116" s="100">
        <v>2</v>
      </c>
      <c r="H116" s="100">
        <v>7</v>
      </c>
      <c r="I116" s="101"/>
    </row>
    <row r="117" spans="2:9">
      <c r="B117" s="116">
        <v>112</v>
      </c>
      <c r="C117" s="100">
        <v>1</v>
      </c>
      <c r="D117" s="100">
        <v>5</v>
      </c>
      <c r="E117" s="100">
        <v>5</v>
      </c>
      <c r="F117" s="100">
        <v>10</v>
      </c>
      <c r="G117" s="100">
        <v>2</v>
      </c>
      <c r="H117" s="100">
        <v>7</v>
      </c>
      <c r="I117" s="101"/>
    </row>
    <row r="118" spans="2:9">
      <c r="B118" s="116">
        <v>113</v>
      </c>
      <c r="C118" s="100">
        <v>1</v>
      </c>
      <c r="D118" s="100">
        <v>5</v>
      </c>
      <c r="E118" s="100">
        <v>5</v>
      </c>
      <c r="F118" s="100">
        <v>10</v>
      </c>
      <c r="G118" s="100">
        <v>2</v>
      </c>
      <c r="H118" s="100">
        <v>7</v>
      </c>
      <c r="I118" s="101"/>
    </row>
    <row r="119" spans="2:9">
      <c r="B119" s="116">
        <v>114</v>
      </c>
      <c r="C119" s="100">
        <v>1</v>
      </c>
      <c r="D119" s="100">
        <v>5</v>
      </c>
      <c r="E119" s="100">
        <v>5</v>
      </c>
      <c r="F119" s="100">
        <v>10</v>
      </c>
      <c r="G119" s="100">
        <v>2</v>
      </c>
      <c r="H119" s="100">
        <v>7</v>
      </c>
      <c r="I119" s="101"/>
    </row>
    <row r="120" spans="2:9">
      <c r="B120" s="116">
        <v>115</v>
      </c>
      <c r="C120" s="100">
        <v>1</v>
      </c>
      <c r="D120" s="100">
        <v>5</v>
      </c>
      <c r="E120" s="100">
        <v>5</v>
      </c>
      <c r="F120" s="100">
        <v>10</v>
      </c>
      <c r="G120" s="100">
        <v>2</v>
      </c>
      <c r="H120" s="100">
        <v>7</v>
      </c>
      <c r="I120" s="101"/>
    </row>
    <row r="121" spans="2:9">
      <c r="B121" s="116">
        <v>116</v>
      </c>
      <c r="C121" s="100">
        <v>1</v>
      </c>
      <c r="D121" s="100">
        <v>5</v>
      </c>
      <c r="E121" s="100">
        <v>5</v>
      </c>
      <c r="F121" s="100">
        <v>10</v>
      </c>
      <c r="G121" s="100">
        <v>2</v>
      </c>
      <c r="H121" s="100">
        <v>7</v>
      </c>
      <c r="I121" s="101"/>
    </row>
    <row r="122" spans="2:9">
      <c r="B122" s="116">
        <v>117</v>
      </c>
      <c r="C122" s="100">
        <v>1</v>
      </c>
      <c r="D122" s="100">
        <v>5</v>
      </c>
      <c r="E122" s="100">
        <v>5</v>
      </c>
      <c r="F122" s="100">
        <v>10</v>
      </c>
      <c r="G122" s="100">
        <v>2</v>
      </c>
      <c r="H122" s="100">
        <v>7</v>
      </c>
      <c r="I122" s="101"/>
    </row>
    <row r="123" spans="2:9">
      <c r="B123" s="116">
        <v>118</v>
      </c>
      <c r="C123" s="100">
        <v>1</v>
      </c>
      <c r="D123" s="100">
        <v>5</v>
      </c>
      <c r="E123" s="100">
        <v>5</v>
      </c>
      <c r="F123" s="100">
        <v>10</v>
      </c>
      <c r="G123" s="100">
        <v>2</v>
      </c>
      <c r="H123" s="100">
        <v>7</v>
      </c>
      <c r="I123" s="101"/>
    </row>
    <row r="124" spans="2:9">
      <c r="B124" s="116">
        <v>119</v>
      </c>
      <c r="C124" s="100">
        <v>1</v>
      </c>
      <c r="D124" s="100">
        <v>5</v>
      </c>
      <c r="E124" s="100">
        <v>5</v>
      </c>
      <c r="F124" s="100">
        <v>10</v>
      </c>
      <c r="G124" s="100">
        <v>2</v>
      </c>
      <c r="H124" s="100">
        <v>7</v>
      </c>
      <c r="I124" s="101"/>
    </row>
    <row r="125" spans="2:9">
      <c r="B125" s="116">
        <v>120</v>
      </c>
      <c r="C125" s="100">
        <v>1</v>
      </c>
      <c r="D125" s="100">
        <v>5</v>
      </c>
      <c r="E125" s="100">
        <v>5</v>
      </c>
      <c r="F125" s="100">
        <v>10</v>
      </c>
      <c r="G125" s="100">
        <v>2</v>
      </c>
      <c r="H125" s="100">
        <v>7</v>
      </c>
      <c r="I125" s="101"/>
    </row>
    <row r="126" spans="2:9">
      <c r="B126" s="116">
        <v>121</v>
      </c>
      <c r="C126" s="100">
        <v>1</v>
      </c>
      <c r="D126" s="100">
        <v>5</v>
      </c>
      <c r="E126" s="100">
        <v>5</v>
      </c>
      <c r="F126" s="100">
        <v>10</v>
      </c>
      <c r="G126" s="100">
        <v>2</v>
      </c>
      <c r="H126" s="100">
        <v>7</v>
      </c>
      <c r="I126" s="101"/>
    </row>
    <row r="127" spans="2:9">
      <c r="B127" s="116">
        <v>122</v>
      </c>
      <c r="C127" s="100">
        <v>1</v>
      </c>
      <c r="D127" s="100">
        <v>5</v>
      </c>
      <c r="E127" s="100">
        <v>5</v>
      </c>
      <c r="F127" s="100">
        <v>10</v>
      </c>
      <c r="G127" s="100">
        <v>2</v>
      </c>
      <c r="H127" s="100">
        <v>7</v>
      </c>
      <c r="I127" s="101"/>
    </row>
    <row r="128" spans="2:9">
      <c r="B128" s="116">
        <v>123</v>
      </c>
      <c r="C128" s="100">
        <v>1</v>
      </c>
      <c r="D128" s="100">
        <v>5</v>
      </c>
      <c r="E128" s="100">
        <v>5</v>
      </c>
      <c r="F128" s="100">
        <v>10</v>
      </c>
      <c r="G128" s="100">
        <v>2</v>
      </c>
      <c r="H128" s="100">
        <v>7</v>
      </c>
      <c r="I128" s="101"/>
    </row>
    <row r="129" spans="2:9">
      <c r="B129" s="116">
        <v>124</v>
      </c>
      <c r="C129" s="100">
        <v>1</v>
      </c>
      <c r="D129" s="100">
        <v>5</v>
      </c>
      <c r="E129" s="100">
        <v>5</v>
      </c>
      <c r="F129" s="100">
        <v>10</v>
      </c>
      <c r="G129" s="100">
        <v>2</v>
      </c>
      <c r="H129" s="100">
        <v>7</v>
      </c>
      <c r="I129" s="101"/>
    </row>
    <row r="130" spans="2:9">
      <c r="B130" s="116">
        <v>125</v>
      </c>
      <c r="C130" s="100">
        <v>1</v>
      </c>
      <c r="D130" s="100">
        <v>5</v>
      </c>
      <c r="E130" s="100">
        <v>5</v>
      </c>
      <c r="F130" s="100">
        <v>10</v>
      </c>
      <c r="G130" s="100">
        <v>2</v>
      </c>
      <c r="H130" s="100">
        <v>7</v>
      </c>
      <c r="I130" s="101"/>
    </row>
    <row r="131" spans="2:9">
      <c r="B131" s="116">
        <v>126</v>
      </c>
      <c r="C131" s="100">
        <v>1</v>
      </c>
      <c r="D131" s="100">
        <v>5</v>
      </c>
      <c r="E131" s="100">
        <v>5</v>
      </c>
      <c r="F131" s="100">
        <v>10</v>
      </c>
      <c r="G131" s="100">
        <v>2</v>
      </c>
      <c r="H131" s="100">
        <v>7</v>
      </c>
      <c r="I131" s="101"/>
    </row>
    <row r="132" spans="2:9">
      <c r="B132" s="116">
        <v>127</v>
      </c>
      <c r="C132" s="100">
        <v>1</v>
      </c>
      <c r="D132" s="100">
        <v>5</v>
      </c>
      <c r="E132" s="100">
        <v>5</v>
      </c>
      <c r="F132" s="100">
        <v>10</v>
      </c>
      <c r="G132" s="100">
        <v>2</v>
      </c>
      <c r="H132" s="100">
        <v>7</v>
      </c>
      <c r="I132" s="101"/>
    </row>
    <row r="133" spans="2:9">
      <c r="B133" s="112">
        <v>128</v>
      </c>
      <c r="C133" s="113">
        <v>1</v>
      </c>
      <c r="D133" s="113">
        <v>5</v>
      </c>
      <c r="E133" s="113">
        <v>5</v>
      </c>
      <c r="F133" s="113">
        <v>10</v>
      </c>
      <c r="G133" s="113">
        <v>2</v>
      </c>
      <c r="H133" s="113">
        <v>7</v>
      </c>
      <c r="I133" s="115"/>
    </row>
    <row r="134" spans="2:9">
      <c r="B134" s="112">
        <v>256</v>
      </c>
      <c r="C134" s="113"/>
      <c r="D134" s="120"/>
      <c r="E134" s="113"/>
      <c r="F134" s="120">
        <v>5</v>
      </c>
      <c r="G134" s="120">
        <v>1</v>
      </c>
      <c r="H134" s="120"/>
      <c r="I134" s="119"/>
    </row>
    <row r="135" spans="2:9">
      <c r="B135" s="112" t="s">
        <v>28</v>
      </c>
      <c r="C135" s="113"/>
      <c r="D135" s="120"/>
      <c r="E135" s="113">
        <v>25</v>
      </c>
      <c r="F135" s="120"/>
      <c r="G135" s="120">
        <v>1</v>
      </c>
      <c r="H135" s="120"/>
      <c r="I135" s="119"/>
    </row>
    <row r="136" spans="2:9">
      <c r="B136" s="112" t="s">
        <v>29</v>
      </c>
      <c r="C136" s="113"/>
      <c r="D136" s="100"/>
      <c r="E136" s="113">
        <v>18</v>
      </c>
      <c r="F136" s="100"/>
      <c r="G136" s="100"/>
      <c r="H136" s="100"/>
      <c r="I136" s="101"/>
    </row>
    <row r="137" spans="2:9">
      <c r="B137" s="99" t="s">
        <v>30</v>
      </c>
      <c r="C137" s="113"/>
      <c r="D137" s="100"/>
      <c r="E137" s="113">
        <v>14</v>
      </c>
      <c r="F137" s="100"/>
      <c r="G137" s="100"/>
      <c r="H137" s="100"/>
      <c r="I137" s="101"/>
    </row>
    <row r="138" spans="2:9">
      <c r="B138" s="99" t="s">
        <v>31</v>
      </c>
      <c r="C138" s="113"/>
      <c r="D138" s="100"/>
      <c r="E138" s="113">
        <v>12</v>
      </c>
      <c r="F138" s="100"/>
      <c r="G138" s="100"/>
      <c r="H138" s="100"/>
      <c r="I138" s="101"/>
    </row>
    <row r="139" spans="2:9">
      <c r="B139" s="99" t="s">
        <v>32</v>
      </c>
      <c r="C139" s="113"/>
      <c r="D139" s="100"/>
      <c r="E139" s="113">
        <v>8</v>
      </c>
      <c r="F139" s="100"/>
      <c r="G139" s="100"/>
      <c r="H139" s="100"/>
      <c r="I139" s="101"/>
    </row>
    <row r="140" spans="2:9">
      <c r="B140" s="99" t="s">
        <v>33</v>
      </c>
      <c r="C140" s="113"/>
      <c r="D140" s="100"/>
      <c r="E140" s="113">
        <v>8</v>
      </c>
      <c r="F140" s="100"/>
      <c r="G140" s="100"/>
      <c r="H140" s="100"/>
      <c r="I140" s="101"/>
    </row>
    <row r="141" spans="2:9">
      <c r="B141" s="121" t="s">
        <v>34</v>
      </c>
      <c r="C141" s="113"/>
      <c r="D141" s="122"/>
      <c r="E141" s="113">
        <v>8</v>
      </c>
      <c r="F141" s="122"/>
      <c r="G141" s="122"/>
      <c r="H141" s="122"/>
      <c r="I141" s="123"/>
    </row>
    <row r="142" spans="2:9">
      <c r="B142" s="99" t="s">
        <v>35</v>
      </c>
      <c r="C142" s="113"/>
      <c r="D142" s="122"/>
      <c r="E142" s="113">
        <v>8</v>
      </c>
      <c r="F142" s="122"/>
      <c r="G142" s="122"/>
      <c r="H142" s="122"/>
      <c r="I142" s="123"/>
    </row>
    <row r="143" spans="2:9">
      <c r="B143" s="121" t="s">
        <v>36</v>
      </c>
      <c r="C143" s="113"/>
      <c r="D143" s="122"/>
      <c r="E143" s="113">
        <v>6</v>
      </c>
      <c r="F143" s="122"/>
      <c r="G143" s="122"/>
      <c r="H143" s="122"/>
      <c r="I143" s="123"/>
    </row>
    <row r="144" spans="2:9">
      <c r="B144" s="99" t="s">
        <v>37</v>
      </c>
      <c r="C144" s="113"/>
      <c r="D144" s="122"/>
      <c r="E144" s="113">
        <v>6</v>
      </c>
      <c r="F144" s="122"/>
      <c r="G144" s="122"/>
      <c r="H144" s="122"/>
      <c r="I144" s="123"/>
    </row>
    <row r="145" spans="2:9">
      <c r="B145" s="121" t="s">
        <v>38</v>
      </c>
      <c r="C145" s="113"/>
      <c r="D145" s="122"/>
      <c r="E145" s="113">
        <v>6</v>
      </c>
      <c r="F145" s="122"/>
      <c r="G145" s="122"/>
      <c r="H145" s="122"/>
      <c r="I145" s="123"/>
    </row>
    <row r="146" spans="2:9">
      <c r="B146" s="99" t="s">
        <v>39</v>
      </c>
      <c r="C146" s="113"/>
      <c r="D146" s="122"/>
      <c r="E146" s="113">
        <v>6</v>
      </c>
      <c r="F146" s="122"/>
      <c r="G146" s="122"/>
      <c r="H146" s="122"/>
      <c r="I146" s="123"/>
    </row>
    <row r="147" spans="2:9">
      <c r="B147" s="121" t="s">
        <v>40</v>
      </c>
      <c r="C147" s="113"/>
      <c r="D147" s="122"/>
      <c r="E147" s="113">
        <v>6</v>
      </c>
      <c r="F147" s="122"/>
      <c r="G147" s="122"/>
      <c r="H147" s="122"/>
      <c r="I147" s="123"/>
    </row>
    <row r="148" spans="2:9">
      <c r="B148" s="99" t="s">
        <v>41</v>
      </c>
      <c r="C148" s="113"/>
      <c r="D148" s="122"/>
      <c r="E148" s="113">
        <v>6</v>
      </c>
      <c r="F148" s="122"/>
      <c r="G148" s="122"/>
      <c r="H148" s="122"/>
      <c r="I148" s="123"/>
    </row>
    <row r="149" spans="2:9">
      <c r="B149" s="121" t="s">
        <v>42</v>
      </c>
      <c r="C149" s="113"/>
      <c r="D149" s="122"/>
      <c r="E149" s="113">
        <v>6</v>
      </c>
      <c r="F149" s="122"/>
      <c r="G149" s="122"/>
      <c r="H149" s="122"/>
      <c r="I149" s="123"/>
    </row>
    <row r="150" spans="2:9">
      <c r="B150" s="99" t="s">
        <v>43</v>
      </c>
      <c r="C150" s="113"/>
      <c r="D150" s="122"/>
      <c r="E150" s="113">
        <v>6</v>
      </c>
      <c r="F150" s="122"/>
      <c r="G150" s="122"/>
      <c r="H150" s="122"/>
      <c r="I150" s="123"/>
    </row>
    <row r="151" spans="2:9">
      <c r="B151" s="121" t="s">
        <v>44</v>
      </c>
      <c r="C151" s="122"/>
      <c r="D151" s="122"/>
      <c r="E151" s="122">
        <v>4</v>
      </c>
      <c r="F151" s="122"/>
      <c r="G151" s="122"/>
      <c r="H151" s="122"/>
      <c r="I151" s="123"/>
    </row>
    <row r="152" spans="2:9">
      <c r="B152" s="99" t="s">
        <v>45</v>
      </c>
      <c r="C152" s="122"/>
      <c r="D152" s="122"/>
      <c r="E152" s="122">
        <v>4</v>
      </c>
      <c r="F152" s="122"/>
      <c r="G152" s="122"/>
      <c r="H152" s="122"/>
      <c r="I152" s="123"/>
    </row>
    <row r="153" spans="2:9">
      <c r="B153" s="121" t="s">
        <v>46</v>
      </c>
      <c r="C153" s="122"/>
      <c r="D153" s="122"/>
      <c r="E153" s="122">
        <v>4</v>
      </c>
      <c r="F153" s="122"/>
      <c r="G153" s="122"/>
      <c r="H153" s="122"/>
      <c r="I153" s="123"/>
    </row>
    <row r="154" spans="2:9">
      <c r="B154" s="99" t="s">
        <v>47</v>
      </c>
      <c r="C154" s="122"/>
      <c r="D154" s="122"/>
      <c r="E154" s="122">
        <v>4</v>
      </c>
      <c r="F154" s="122"/>
      <c r="G154" s="122"/>
      <c r="H154" s="122"/>
      <c r="I154" s="123"/>
    </row>
    <row r="155" spans="2:9">
      <c r="B155" s="121" t="s">
        <v>48</v>
      </c>
      <c r="C155" s="122"/>
      <c r="D155" s="122"/>
      <c r="E155" s="122">
        <v>4</v>
      </c>
      <c r="F155" s="122"/>
      <c r="G155" s="122"/>
      <c r="H155" s="122"/>
      <c r="I155" s="123"/>
    </row>
    <row r="156" spans="2:9">
      <c r="B156" s="99" t="s">
        <v>49</v>
      </c>
      <c r="C156" s="122"/>
      <c r="D156" s="122"/>
      <c r="E156" s="122">
        <v>4</v>
      </c>
      <c r="F156" s="122"/>
      <c r="G156" s="122"/>
      <c r="H156" s="122"/>
      <c r="I156" s="123"/>
    </row>
    <row r="157" spans="2:9">
      <c r="B157" s="121" t="s">
        <v>50</v>
      </c>
      <c r="C157" s="122"/>
      <c r="D157" s="122"/>
      <c r="E157" s="122">
        <v>4</v>
      </c>
      <c r="F157" s="122"/>
      <c r="G157" s="122"/>
      <c r="H157" s="122"/>
      <c r="I157" s="123"/>
    </row>
    <row r="158" spans="2:9">
      <c r="B158" s="99" t="s">
        <v>51</v>
      </c>
      <c r="C158" s="122"/>
      <c r="D158" s="122"/>
      <c r="E158" s="122">
        <v>4</v>
      </c>
      <c r="F158" s="122"/>
      <c r="G158" s="122"/>
      <c r="H158" s="122"/>
      <c r="I158" s="123"/>
    </row>
    <row r="159" spans="2:9">
      <c r="B159" s="121" t="s">
        <v>52</v>
      </c>
      <c r="C159" s="122"/>
      <c r="D159" s="122"/>
      <c r="E159" s="122">
        <v>4</v>
      </c>
      <c r="F159" s="122"/>
      <c r="G159" s="122"/>
      <c r="H159" s="122"/>
      <c r="I159" s="123"/>
    </row>
    <row r="160" spans="2:9">
      <c r="B160" s="99" t="s">
        <v>53</v>
      </c>
      <c r="C160" s="122"/>
      <c r="D160" s="122"/>
      <c r="E160" s="122">
        <v>4</v>
      </c>
      <c r="F160" s="122"/>
      <c r="G160" s="122"/>
      <c r="H160" s="122"/>
      <c r="I160" s="123"/>
    </row>
    <row r="161" spans="2:9">
      <c r="B161" s="121" t="s">
        <v>54</v>
      </c>
      <c r="C161" s="122"/>
      <c r="D161" s="122"/>
      <c r="E161" s="122">
        <v>4</v>
      </c>
      <c r="F161" s="122"/>
      <c r="G161" s="122"/>
      <c r="H161" s="122"/>
      <c r="I161" s="123"/>
    </row>
    <row r="162" spans="2:9">
      <c r="B162" s="99" t="s">
        <v>55</v>
      </c>
      <c r="C162" s="122"/>
      <c r="D162" s="122"/>
      <c r="E162" s="122">
        <v>4</v>
      </c>
      <c r="F162" s="122"/>
      <c r="G162" s="122"/>
      <c r="H162" s="122"/>
      <c r="I162" s="123"/>
    </row>
    <row r="163" spans="2:9">
      <c r="B163" s="121" t="s">
        <v>56</v>
      </c>
      <c r="C163" s="122"/>
      <c r="D163" s="122"/>
      <c r="E163" s="122">
        <v>4</v>
      </c>
      <c r="F163" s="122"/>
      <c r="G163" s="122"/>
      <c r="H163" s="122"/>
      <c r="I163" s="123"/>
    </row>
    <row r="164" spans="2:9">
      <c r="B164" s="99" t="s">
        <v>57</v>
      </c>
      <c r="C164" s="122"/>
      <c r="D164" s="122"/>
      <c r="E164" s="122">
        <v>4</v>
      </c>
      <c r="F164" s="122"/>
      <c r="G164" s="122"/>
      <c r="H164" s="122"/>
      <c r="I164" s="123"/>
    </row>
    <row r="165" spans="2:9">
      <c r="B165" s="121" t="s">
        <v>58</v>
      </c>
      <c r="C165" s="122"/>
      <c r="D165" s="122"/>
      <c r="E165" s="122">
        <v>4</v>
      </c>
      <c r="F165" s="122"/>
      <c r="G165" s="122"/>
      <c r="H165" s="122"/>
      <c r="I165" s="123"/>
    </row>
    <row r="166" spans="2:9">
      <c r="B166" s="99" t="s">
        <v>59</v>
      </c>
      <c r="C166" s="122"/>
      <c r="D166" s="122"/>
      <c r="E166" s="122">
        <v>4</v>
      </c>
      <c r="F166" s="122"/>
      <c r="G166" s="122"/>
      <c r="H166" s="122"/>
      <c r="I166" s="123"/>
    </row>
    <row r="167" spans="2:9">
      <c r="B167" s="121" t="s">
        <v>60</v>
      </c>
      <c r="C167" s="122"/>
      <c r="D167" s="122"/>
      <c r="E167" s="122">
        <v>2</v>
      </c>
      <c r="F167" s="122"/>
      <c r="G167" s="122"/>
      <c r="H167" s="122"/>
      <c r="I167" s="123"/>
    </row>
    <row r="168" spans="2:9">
      <c r="B168" s="99" t="s">
        <v>61</v>
      </c>
      <c r="C168" s="122"/>
      <c r="D168" s="122"/>
      <c r="E168" s="122">
        <v>2</v>
      </c>
      <c r="F168" s="122"/>
      <c r="G168" s="122"/>
      <c r="H168" s="122"/>
      <c r="I168" s="123"/>
    </row>
    <row r="169" spans="2:9">
      <c r="B169" s="121" t="s">
        <v>62</v>
      </c>
      <c r="C169" s="122"/>
      <c r="D169" s="122"/>
      <c r="E169" s="122">
        <v>2</v>
      </c>
      <c r="F169" s="122"/>
      <c r="G169" s="122"/>
      <c r="H169" s="122"/>
      <c r="I169" s="123"/>
    </row>
    <row r="170" spans="2:9">
      <c r="B170" s="99" t="s">
        <v>63</v>
      </c>
      <c r="C170" s="122"/>
      <c r="D170" s="122"/>
      <c r="E170" s="122">
        <v>2</v>
      </c>
      <c r="F170" s="122"/>
      <c r="G170" s="122"/>
      <c r="H170" s="122"/>
      <c r="I170" s="123"/>
    </row>
    <row r="171" spans="2:9">
      <c r="B171" s="121" t="s">
        <v>64</v>
      </c>
      <c r="C171" s="122"/>
      <c r="D171" s="122"/>
      <c r="E171" s="122">
        <v>2</v>
      </c>
      <c r="F171" s="122"/>
      <c r="G171" s="122"/>
      <c r="H171" s="122"/>
      <c r="I171" s="123"/>
    </row>
    <row r="172" spans="2:9">
      <c r="B172" s="99" t="s">
        <v>65</v>
      </c>
      <c r="C172" s="122"/>
      <c r="D172" s="122"/>
      <c r="E172" s="122">
        <v>2</v>
      </c>
      <c r="F172" s="122"/>
      <c r="G172" s="122"/>
      <c r="H172" s="122"/>
      <c r="I172" s="123"/>
    </row>
    <row r="173" spans="2:9">
      <c r="B173" s="121" t="s">
        <v>66</v>
      </c>
      <c r="C173" s="122"/>
      <c r="D173" s="122"/>
      <c r="E173" s="122">
        <v>2</v>
      </c>
      <c r="F173" s="122"/>
      <c r="G173" s="122"/>
      <c r="H173" s="122"/>
      <c r="I173" s="123"/>
    </row>
    <row r="174" spans="2:9">
      <c r="B174" s="99" t="s">
        <v>67</v>
      </c>
      <c r="C174" s="122"/>
      <c r="D174" s="122"/>
      <c r="E174" s="122">
        <v>2</v>
      </c>
      <c r="F174" s="122"/>
      <c r="G174" s="122"/>
      <c r="H174" s="122"/>
      <c r="I174" s="123"/>
    </row>
    <row r="175" spans="2:9">
      <c r="B175" s="121" t="s">
        <v>68</v>
      </c>
      <c r="C175" s="122"/>
      <c r="D175" s="122"/>
      <c r="E175" s="122">
        <v>2</v>
      </c>
      <c r="F175" s="122"/>
      <c r="G175" s="122"/>
      <c r="H175" s="122"/>
      <c r="I175" s="123"/>
    </row>
    <row r="176" spans="2:9">
      <c r="B176" s="99" t="s">
        <v>69</v>
      </c>
      <c r="C176" s="122"/>
      <c r="D176" s="122"/>
      <c r="E176" s="122">
        <v>2</v>
      </c>
      <c r="F176" s="122"/>
      <c r="G176" s="122"/>
      <c r="H176" s="122"/>
      <c r="I176" s="123"/>
    </row>
    <row r="177" spans="2:9">
      <c r="B177" s="121" t="s">
        <v>70</v>
      </c>
      <c r="C177" s="122"/>
      <c r="D177" s="122"/>
      <c r="E177" s="122">
        <v>2</v>
      </c>
      <c r="F177" s="122"/>
      <c r="G177" s="122"/>
      <c r="H177" s="122"/>
      <c r="I177" s="123"/>
    </row>
    <row r="178" spans="2:9">
      <c r="B178" s="99" t="s">
        <v>71</v>
      </c>
      <c r="C178" s="122"/>
      <c r="D178" s="122"/>
      <c r="E178" s="122">
        <v>2</v>
      </c>
      <c r="F178" s="122"/>
      <c r="G178" s="122"/>
      <c r="H178" s="122"/>
      <c r="I178" s="123"/>
    </row>
    <row r="179" spans="2:9">
      <c r="B179" s="121" t="s">
        <v>72</v>
      </c>
      <c r="C179" s="122"/>
      <c r="D179" s="122"/>
      <c r="E179" s="122">
        <v>2</v>
      </c>
      <c r="F179" s="122"/>
      <c r="G179" s="122"/>
      <c r="H179" s="122"/>
      <c r="I179" s="123"/>
    </row>
    <row r="180" spans="2:9">
      <c r="B180" s="99" t="s">
        <v>73</v>
      </c>
      <c r="C180" s="122"/>
      <c r="D180" s="122"/>
      <c r="E180" s="122">
        <v>2</v>
      </c>
      <c r="F180" s="122"/>
      <c r="G180" s="122"/>
      <c r="H180" s="122"/>
      <c r="I180" s="123"/>
    </row>
    <row r="181" spans="2:9">
      <c r="B181" s="121" t="s">
        <v>74</v>
      </c>
      <c r="C181" s="122"/>
      <c r="D181" s="122"/>
      <c r="E181" s="122">
        <v>2</v>
      </c>
      <c r="F181" s="122"/>
      <c r="G181" s="122"/>
      <c r="H181" s="122"/>
      <c r="I181" s="123"/>
    </row>
    <row r="182" spans="2:9">
      <c r="B182" s="99" t="s">
        <v>75</v>
      </c>
      <c r="C182" s="122"/>
      <c r="D182" s="122"/>
      <c r="E182" s="122">
        <v>2</v>
      </c>
      <c r="F182" s="122"/>
      <c r="G182" s="122"/>
      <c r="H182" s="122"/>
      <c r="I182" s="123"/>
    </row>
    <row r="183" spans="2:9">
      <c r="B183" s="121" t="s">
        <v>76</v>
      </c>
      <c r="C183" s="122"/>
      <c r="D183" s="122"/>
      <c r="E183" s="122">
        <v>2</v>
      </c>
      <c r="F183" s="122"/>
      <c r="G183" s="122"/>
      <c r="H183" s="122"/>
      <c r="I183" s="123"/>
    </row>
    <row r="184" spans="2:9">
      <c r="B184" s="99" t="s">
        <v>77</v>
      </c>
      <c r="C184" s="122"/>
      <c r="D184" s="122"/>
      <c r="E184" s="122">
        <v>2</v>
      </c>
      <c r="F184" s="122"/>
      <c r="G184" s="122"/>
      <c r="H184" s="122"/>
      <c r="I184" s="123"/>
    </row>
    <row r="185" spans="2:9">
      <c r="B185" s="121" t="s">
        <v>78</v>
      </c>
      <c r="C185" s="122"/>
      <c r="D185" s="122"/>
      <c r="E185" s="122">
        <v>2</v>
      </c>
      <c r="F185" s="122"/>
      <c r="G185" s="122"/>
      <c r="H185" s="122"/>
      <c r="I185" s="123"/>
    </row>
    <row r="186" spans="2:9">
      <c r="B186" s="99" t="s">
        <v>79</v>
      </c>
      <c r="C186" s="122"/>
      <c r="D186" s="122"/>
      <c r="E186" s="122">
        <v>2</v>
      </c>
      <c r="F186" s="122"/>
      <c r="G186" s="122"/>
      <c r="H186" s="122"/>
      <c r="I186" s="123"/>
    </row>
    <row r="187" spans="2:9">
      <c r="B187" s="121" t="s">
        <v>80</v>
      </c>
      <c r="C187" s="122"/>
      <c r="D187" s="122"/>
      <c r="E187" s="122">
        <v>2</v>
      </c>
      <c r="F187" s="122"/>
      <c r="G187" s="122"/>
      <c r="H187" s="122"/>
      <c r="I187" s="123"/>
    </row>
    <row r="188" spans="2:9">
      <c r="B188" s="99" t="s">
        <v>81</v>
      </c>
      <c r="C188" s="122"/>
      <c r="D188" s="122"/>
      <c r="E188" s="122">
        <v>2</v>
      </c>
      <c r="F188" s="122"/>
      <c r="G188" s="122"/>
      <c r="H188" s="122"/>
      <c r="I188" s="123"/>
    </row>
    <row r="189" spans="2:9">
      <c r="B189" s="121" t="s">
        <v>82</v>
      </c>
      <c r="C189" s="122"/>
      <c r="D189" s="122"/>
      <c r="E189" s="122">
        <v>2</v>
      </c>
      <c r="F189" s="122"/>
      <c r="G189" s="122"/>
      <c r="H189" s="122"/>
      <c r="I189" s="123"/>
    </row>
    <row r="190" spans="2:9">
      <c r="B190" s="99" t="s">
        <v>83</v>
      </c>
      <c r="C190" s="122"/>
      <c r="D190" s="122"/>
      <c r="E190" s="122">
        <v>2</v>
      </c>
      <c r="F190" s="122"/>
      <c r="G190" s="122"/>
      <c r="H190" s="122"/>
      <c r="I190" s="123"/>
    </row>
    <row r="191" spans="2:9">
      <c r="B191" s="121" t="s">
        <v>84</v>
      </c>
      <c r="C191" s="122"/>
      <c r="D191" s="122"/>
      <c r="E191" s="122">
        <v>2</v>
      </c>
      <c r="F191" s="122"/>
      <c r="G191" s="122"/>
      <c r="H191" s="122"/>
      <c r="I191" s="123"/>
    </row>
    <row r="192" spans="2:9">
      <c r="B192" s="99" t="s">
        <v>85</v>
      </c>
      <c r="C192" s="122"/>
      <c r="D192" s="122"/>
      <c r="E192" s="122">
        <v>2</v>
      </c>
      <c r="F192" s="122"/>
      <c r="G192" s="122"/>
      <c r="H192" s="122"/>
      <c r="I192" s="123"/>
    </row>
    <row r="193" spans="2:9">
      <c r="B193" s="121" t="s">
        <v>86</v>
      </c>
      <c r="C193" s="122"/>
      <c r="D193" s="122"/>
      <c r="E193" s="122">
        <v>2</v>
      </c>
      <c r="F193" s="122"/>
      <c r="G193" s="122"/>
      <c r="H193" s="122"/>
      <c r="I193" s="123"/>
    </row>
    <row r="194" spans="2:9">
      <c r="B194" s="99" t="s">
        <v>87</v>
      </c>
      <c r="C194" s="122"/>
      <c r="D194" s="122"/>
      <c r="E194" s="122">
        <v>2</v>
      </c>
      <c r="F194" s="122"/>
      <c r="G194" s="122"/>
      <c r="H194" s="122"/>
      <c r="I194" s="123"/>
    </row>
    <row r="195" spans="2:9">
      <c r="B195" s="121" t="s">
        <v>88</v>
      </c>
      <c r="C195" s="122"/>
      <c r="D195" s="122"/>
      <c r="E195" s="122">
        <v>2</v>
      </c>
      <c r="F195" s="122"/>
      <c r="G195" s="122"/>
      <c r="H195" s="122"/>
      <c r="I195" s="123"/>
    </row>
    <row r="196" spans="2:9">
      <c r="B196" s="99" t="s">
        <v>89</v>
      </c>
      <c r="C196" s="122"/>
      <c r="D196" s="122"/>
      <c r="E196" s="122">
        <v>2</v>
      </c>
      <c r="F196" s="122"/>
      <c r="G196" s="122"/>
      <c r="H196" s="122"/>
      <c r="I196" s="123"/>
    </row>
    <row r="197" spans="2:9">
      <c r="B197" s="121" t="s">
        <v>90</v>
      </c>
      <c r="C197" s="122"/>
      <c r="D197" s="122"/>
      <c r="E197" s="122">
        <v>2</v>
      </c>
      <c r="F197" s="122"/>
      <c r="G197" s="122"/>
      <c r="H197" s="122"/>
      <c r="I197" s="123"/>
    </row>
    <row r="198" spans="2:9">
      <c r="B198" s="99" t="s">
        <v>91</v>
      </c>
      <c r="C198" s="122"/>
      <c r="D198" s="122"/>
      <c r="E198" s="122">
        <v>2</v>
      </c>
      <c r="F198" s="122"/>
      <c r="G198" s="122"/>
      <c r="H198" s="122"/>
      <c r="I198" s="123"/>
    </row>
    <row r="199" spans="2:9">
      <c r="B199" s="121" t="s">
        <v>92</v>
      </c>
      <c r="C199" s="122"/>
      <c r="D199" s="122"/>
      <c r="E199" s="122">
        <v>1</v>
      </c>
      <c r="F199" s="122"/>
      <c r="G199" s="122"/>
      <c r="H199" s="122"/>
      <c r="I199" s="123"/>
    </row>
    <row r="200" spans="2:9">
      <c r="B200" s="99" t="s">
        <v>93</v>
      </c>
      <c r="C200" s="122"/>
      <c r="D200" s="122"/>
      <c r="E200" s="122">
        <v>1</v>
      </c>
      <c r="F200" s="122"/>
      <c r="G200" s="122"/>
      <c r="H200" s="122"/>
      <c r="I200" s="123"/>
    </row>
    <row r="201" spans="2:9">
      <c r="B201" s="121" t="s">
        <v>94</v>
      </c>
      <c r="C201" s="122"/>
      <c r="D201" s="122"/>
      <c r="E201" s="122">
        <v>1</v>
      </c>
      <c r="F201" s="122"/>
      <c r="G201" s="122"/>
      <c r="H201" s="122"/>
      <c r="I201" s="123"/>
    </row>
    <row r="202" spans="2:9">
      <c r="B202" s="99" t="s">
        <v>95</v>
      </c>
      <c r="C202" s="122"/>
      <c r="D202" s="122"/>
      <c r="E202" s="122">
        <v>1</v>
      </c>
      <c r="F202" s="122"/>
      <c r="G202" s="122"/>
      <c r="H202" s="122"/>
      <c r="I202" s="123"/>
    </row>
    <row r="203" spans="2:9">
      <c r="B203" s="121" t="s">
        <v>96</v>
      </c>
      <c r="C203" s="122"/>
      <c r="D203" s="122"/>
      <c r="E203" s="122">
        <v>1</v>
      </c>
      <c r="F203" s="122"/>
      <c r="G203" s="122"/>
      <c r="H203" s="122"/>
      <c r="I203" s="123"/>
    </row>
    <row r="204" spans="2:9">
      <c r="B204" s="99" t="s">
        <v>97</v>
      </c>
      <c r="C204" s="122"/>
      <c r="D204" s="122"/>
      <c r="E204" s="122">
        <v>1</v>
      </c>
      <c r="F204" s="122"/>
      <c r="G204" s="122"/>
      <c r="H204" s="122"/>
      <c r="I204" s="123"/>
    </row>
    <row r="205" spans="2:9">
      <c r="B205" s="121" t="s">
        <v>98</v>
      </c>
      <c r="C205" s="122"/>
      <c r="D205" s="122"/>
      <c r="E205" s="122">
        <v>1</v>
      </c>
      <c r="F205" s="122"/>
      <c r="G205" s="122"/>
      <c r="H205" s="122"/>
      <c r="I205" s="123"/>
    </row>
    <row r="206" spans="2:9">
      <c r="B206" s="99" t="s">
        <v>99</v>
      </c>
      <c r="C206" s="122"/>
      <c r="D206" s="122"/>
      <c r="E206" s="122">
        <v>1</v>
      </c>
      <c r="F206" s="122"/>
      <c r="G206" s="122"/>
      <c r="H206" s="122"/>
      <c r="I206" s="123"/>
    </row>
    <row r="207" spans="2:9">
      <c r="B207" s="121" t="s">
        <v>100</v>
      </c>
      <c r="C207" s="122"/>
      <c r="D207" s="122"/>
      <c r="E207" s="122">
        <v>1</v>
      </c>
      <c r="F207" s="122"/>
      <c r="G207" s="122"/>
      <c r="H207" s="122"/>
      <c r="I207" s="123"/>
    </row>
    <row r="208" spans="2:9">
      <c r="B208" s="99" t="s">
        <v>101</v>
      </c>
      <c r="C208" s="122"/>
      <c r="D208" s="122"/>
      <c r="E208" s="122">
        <v>1</v>
      </c>
      <c r="F208" s="122"/>
      <c r="G208" s="122"/>
      <c r="H208" s="122"/>
      <c r="I208" s="123"/>
    </row>
    <row r="209" spans="2:9">
      <c r="B209" s="121" t="s">
        <v>102</v>
      </c>
      <c r="C209" s="122"/>
      <c r="D209" s="122"/>
      <c r="E209" s="122">
        <v>1</v>
      </c>
      <c r="F209" s="122"/>
      <c r="G209" s="122"/>
      <c r="H209" s="122"/>
      <c r="I209" s="123"/>
    </row>
    <row r="210" spans="2:9">
      <c r="B210" s="99" t="s">
        <v>103</v>
      </c>
      <c r="C210" s="122"/>
      <c r="D210" s="122"/>
      <c r="E210" s="122">
        <v>1</v>
      </c>
      <c r="F210" s="122"/>
      <c r="G210" s="122"/>
      <c r="H210" s="122"/>
      <c r="I210" s="123"/>
    </row>
    <row r="211" spans="2:9">
      <c r="B211" s="121" t="s">
        <v>104</v>
      </c>
      <c r="C211" s="122"/>
      <c r="D211" s="122"/>
      <c r="E211" s="122">
        <v>1</v>
      </c>
      <c r="F211" s="122"/>
      <c r="G211" s="122"/>
      <c r="H211" s="122"/>
      <c r="I211" s="123"/>
    </row>
    <row r="212" spans="2:9">
      <c r="B212" s="99" t="s">
        <v>105</v>
      </c>
      <c r="C212" s="122"/>
      <c r="D212" s="122"/>
      <c r="E212" s="122">
        <v>1</v>
      </c>
      <c r="F212" s="122"/>
      <c r="G212" s="122"/>
      <c r="H212" s="122"/>
      <c r="I212" s="123"/>
    </row>
    <row r="213" spans="2:9">
      <c r="B213" s="121" t="s">
        <v>106</v>
      </c>
      <c r="C213" s="122"/>
      <c r="D213" s="122"/>
      <c r="E213" s="122">
        <v>1</v>
      </c>
      <c r="F213" s="122"/>
      <c r="G213" s="122"/>
      <c r="H213" s="122"/>
      <c r="I213" s="123"/>
    </row>
    <row r="214" spans="2:9">
      <c r="B214" s="99" t="s">
        <v>107</v>
      </c>
      <c r="C214" s="122"/>
      <c r="D214" s="122"/>
      <c r="E214" s="122">
        <v>1</v>
      </c>
      <c r="F214" s="122"/>
      <c r="G214" s="122"/>
      <c r="H214" s="122"/>
      <c r="I214" s="123"/>
    </row>
    <row r="215" spans="2:9">
      <c r="B215" s="121" t="s">
        <v>108</v>
      </c>
      <c r="C215" s="122"/>
      <c r="D215" s="122"/>
      <c r="E215" s="122">
        <v>1</v>
      </c>
      <c r="F215" s="122"/>
      <c r="G215" s="122"/>
      <c r="H215" s="122"/>
      <c r="I215" s="123"/>
    </row>
    <row r="216" spans="2:9">
      <c r="B216" s="99" t="s">
        <v>109</v>
      </c>
      <c r="C216" s="122"/>
      <c r="D216" s="122"/>
      <c r="E216" s="122">
        <v>1</v>
      </c>
      <c r="F216" s="122"/>
      <c r="G216" s="122"/>
      <c r="H216" s="122"/>
      <c r="I216" s="123"/>
    </row>
    <row r="217" spans="2:9">
      <c r="B217" s="121" t="s">
        <v>110</v>
      </c>
      <c r="C217" s="122"/>
      <c r="D217" s="122"/>
      <c r="E217" s="122">
        <v>1</v>
      </c>
      <c r="F217" s="122"/>
      <c r="G217" s="122"/>
      <c r="H217" s="122"/>
      <c r="I217" s="123"/>
    </row>
    <row r="218" spans="2:9">
      <c r="B218" s="99" t="s">
        <v>111</v>
      </c>
      <c r="C218" s="122"/>
      <c r="D218" s="122"/>
      <c r="E218" s="122">
        <v>1</v>
      </c>
      <c r="F218" s="122"/>
      <c r="G218" s="122"/>
      <c r="H218" s="122"/>
      <c r="I218" s="123"/>
    </row>
    <row r="219" spans="2:9">
      <c r="B219" s="121" t="s">
        <v>112</v>
      </c>
      <c r="C219" s="122"/>
      <c r="D219" s="122"/>
      <c r="E219" s="122">
        <v>1</v>
      </c>
      <c r="F219" s="122"/>
      <c r="G219" s="122"/>
      <c r="H219" s="122"/>
      <c r="I219" s="123"/>
    </row>
    <row r="220" spans="2:9">
      <c r="B220" s="99" t="s">
        <v>113</v>
      </c>
      <c r="C220" s="122"/>
      <c r="D220" s="122"/>
      <c r="E220" s="122">
        <v>1</v>
      </c>
      <c r="F220" s="122"/>
      <c r="G220" s="122"/>
      <c r="H220" s="122"/>
      <c r="I220" s="123"/>
    </row>
    <row r="221" spans="2:9">
      <c r="B221" s="121" t="s">
        <v>114</v>
      </c>
      <c r="C221" s="122"/>
      <c r="D221" s="122"/>
      <c r="E221" s="122">
        <v>1</v>
      </c>
      <c r="F221" s="122"/>
      <c r="G221" s="122"/>
      <c r="H221" s="122"/>
      <c r="I221" s="123"/>
    </row>
    <row r="222" spans="2:9">
      <c r="B222" s="99" t="s">
        <v>115</v>
      </c>
      <c r="C222" s="122"/>
      <c r="D222" s="122"/>
      <c r="E222" s="122">
        <v>1</v>
      </c>
      <c r="F222" s="122"/>
      <c r="G222" s="122"/>
      <c r="H222" s="122"/>
      <c r="I222" s="123"/>
    </row>
    <row r="223" spans="2:9">
      <c r="B223" s="121" t="s">
        <v>116</v>
      </c>
      <c r="C223" s="122"/>
      <c r="D223" s="122"/>
      <c r="E223" s="122">
        <v>1</v>
      </c>
      <c r="F223" s="122"/>
      <c r="G223" s="122"/>
      <c r="H223" s="122"/>
      <c r="I223" s="123"/>
    </row>
    <row r="224" spans="2:9">
      <c r="B224" s="99" t="s">
        <v>117</v>
      </c>
      <c r="C224" s="122"/>
      <c r="D224" s="122"/>
      <c r="E224" s="122">
        <v>1</v>
      </c>
      <c r="F224" s="122"/>
      <c r="G224" s="122"/>
      <c r="H224" s="122"/>
      <c r="I224" s="123"/>
    </row>
    <row r="225" spans="2:9">
      <c r="B225" s="121" t="s">
        <v>118</v>
      </c>
      <c r="C225" s="122"/>
      <c r="D225" s="122"/>
      <c r="E225" s="122">
        <v>1</v>
      </c>
      <c r="F225" s="122"/>
      <c r="G225" s="122"/>
      <c r="H225" s="122"/>
      <c r="I225" s="123"/>
    </row>
    <row r="226" spans="2:9">
      <c r="B226" s="99" t="s">
        <v>119</v>
      </c>
      <c r="C226" s="122"/>
      <c r="D226" s="122"/>
      <c r="E226" s="122">
        <v>1</v>
      </c>
      <c r="F226" s="122"/>
      <c r="G226" s="122"/>
      <c r="H226" s="122"/>
      <c r="I226" s="123"/>
    </row>
    <row r="227" spans="2:9">
      <c r="B227" s="121" t="s">
        <v>120</v>
      </c>
      <c r="C227" s="122"/>
      <c r="D227" s="122"/>
      <c r="E227" s="122">
        <v>1</v>
      </c>
      <c r="F227" s="122"/>
      <c r="G227" s="122"/>
      <c r="H227" s="122"/>
      <c r="I227" s="123"/>
    </row>
    <row r="228" spans="2:9">
      <c r="B228" s="99" t="s">
        <v>121</v>
      </c>
      <c r="C228" s="122"/>
      <c r="D228" s="122"/>
      <c r="E228" s="122">
        <v>1</v>
      </c>
      <c r="F228" s="122"/>
      <c r="G228" s="122"/>
      <c r="H228" s="122"/>
      <c r="I228" s="123"/>
    </row>
    <row r="229" spans="2:9">
      <c r="B229" s="121" t="s">
        <v>122</v>
      </c>
      <c r="C229" s="122"/>
      <c r="D229" s="122"/>
      <c r="E229" s="122">
        <v>1</v>
      </c>
      <c r="F229" s="122"/>
      <c r="G229" s="122"/>
      <c r="H229" s="122"/>
      <c r="I229" s="123"/>
    </row>
    <row r="230" spans="2:9">
      <c r="B230" s="99" t="s">
        <v>123</v>
      </c>
      <c r="C230" s="122"/>
      <c r="D230" s="122"/>
      <c r="E230" s="122">
        <v>1</v>
      </c>
      <c r="F230" s="122"/>
      <c r="G230" s="122"/>
      <c r="H230" s="122"/>
      <c r="I230" s="123"/>
    </row>
    <row r="231" spans="2:9">
      <c r="B231" s="121" t="s">
        <v>124</v>
      </c>
      <c r="C231" s="122"/>
      <c r="D231" s="122"/>
      <c r="E231" s="122">
        <v>1</v>
      </c>
      <c r="F231" s="122"/>
      <c r="G231" s="122"/>
      <c r="H231" s="122"/>
      <c r="I231" s="123"/>
    </row>
    <row r="232" spans="2:9">
      <c r="B232" s="99" t="s">
        <v>125</v>
      </c>
      <c r="C232" s="122"/>
      <c r="D232" s="122"/>
      <c r="E232" s="122">
        <v>1</v>
      </c>
      <c r="F232" s="122"/>
      <c r="G232" s="122"/>
      <c r="H232" s="122"/>
      <c r="I232" s="123"/>
    </row>
    <row r="233" spans="2:9">
      <c r="B233" s="121" t="s">
        <v>126</v>
      </c>
      <c r="C233" s="122"/>
      <c r="D233" s="122"/>
      <c r="E233" s="122">
        <v>1</v>
      </c>
      <c r="F233" s="122"/>
      <c r="G233" s="122"/>
      <c r="H233" s="122"/>
      <c r="I233" s="123"/>
    </row>
    <row r="234" spans="2:9">
      <c r="B234" s="99" t="s">
        <v>127</v>
      </c>
      <c r="C234" s="122"/>
      <c r="D234" s="122"/>
      <c r="E234" s="122">
        <v>1</v>
      </c>
      <c r="F234" s="122"/>
      <c r="G234" s="122"/>
      <c r="H234" s="122"/>
      <c r="I234" s="123"/>
    </row>
    <row r="235" spans="2:9">
      <c r="B235" s="121" t="s">
        <v>128</v>
      </c>
      <c r="C235" s="122"/>
      <c r="D235" s="122"/>
      <c r="E235" s="122">
        <v>1</v>
      </c>
      <c r="F235" s="122"/>
      <c r="G235" s="122"/>
      <c r="H235" s="122"/>
      <c r="I235" s="123"/>
    </row>
    <row r="236" spans="2:9">
      <c r="B236" s="99" t="s">
        <v>129</v>
      </c>
      <c r="C236" s="122"/>
      <c r="D236" s="122"/>
      <c r="E236" s="122">
        <v>1</v>
      </c>
      <c r="F236" s="122"/>
      <c r="G236" s="122"/>
      <c r="H236" s="122"/>
      <c r="I236" s="123"/>
    </row>
    <row r="237" spans="2:9">
      <c r="B237" s="121" t="s">
        <v>130</v>
      </c>
      <c r="C237" s="122"/>
      <c r="D237" s="122"/>
      <c r="E237" s="122">
        <v>1</v>
      </c>
      <c r="F237" s="122"/>
      <c r="G237" s="122"/>
      <c r="H237" s="122"/>
      <c r="I237" s="123"/>
    </row>
    <row r="238" spans="2:9">
      <c r="B238" s="99" t="s">
        <v>131</v>
      </c>
      <c r="C238" s="122"/>
      <c r="D238" s="122"/>
      <c r="E238" s="122">
        <v>1</v>
      </c>
      <c r="F238" s="122"/>
      <c r="G238" s="122"/>
      <c r="H238" s="122"/>
      <c r="I238" s="123"/>
    </row>
    <row r="239" spans="2:9">
      <c r="B239" s="121" t="s">
        <v>132</v>
      </c>
      <c r="C239" s="122"/>
      <c r="D239" s="122"/>
      <c r="E239" s="122">
        <v>1</v>
      </c>
      <c r="F239" s="122"/>
      <c r="G239" s="122"/>
      <c r="H239" s="122"/>
      <c r="I239" s="123"/>
    </row>
    <row r="240" spans="2:9">
      <c r="B240" s="99" t="s">
        <v>133</v>
      </c>
      <c r="C240" s="122"/>
      <c r="D240" s="122"/>
      <c r="E240" s="122">
        <v>1</v>
      </c>
      <c r="F240" s="122"/>
      <c r="G240" s="122"/>
      <c r="H240" s="122"/>
      <c r="I240" s="123"/>
    </row>
    <row r="241" spans="2:9">
      <c r="B241" s="121" t="s">
        <v>134</v>
      </c>
      <c r="C241" s="122"/>
      <c r="D241" s="122"/>
      <c r="E241" s="122">
        <v>1</v>
      </c>
      <c r="F241" s="122"/>
      <c r="G241" s="122"/>
      <c r="H241" s="122"/>
      <c r="I241" s="123"/>
    </row>
    <row r="242" spans="2:9">
      <c r="B242" s="99" t="s">
        <v>135</v>
      </c>
      <c r="C242" s="122"/>
      <c r="D242" s="122"/>
      <c r="E242" s="122">
        <v>1</v>
      </c>
      <c r="F242" s="122"/>
      <c r="G242" s="122"/>
      <c r="H242" s="122"/>
      <c r="I242" s="123"/>
    </row>
    <row r="243" spans="2:9">
      <c r="B243" s="121" t="s">
        <v>136</v>
      </c>
      <c r="C243" s="122"/>
      <c r="D243" s="122"/>
      <c r="E243" s="122">
        <v>1</v>
      </c>
      <c r="F243" s="122"/>
      <c r="G243" s="122"/>
      <c r="H243" s="122"/>
      <c r="I243" s="123"/>
    </row>
    <row r="244" spans="2:9">
      <c r="B244" s="99" t="s">
        <v>137</v>
      </c>
      <c r="C244" s="122"/>
      <c r="D244" s="122"/>
      <c r="E244" s="122">
        <v>1</v>
      </c>
      <c r="F244" s="122"/>
      <c r="G244" s="122"/>
      <c r="H244" s="122"/>
      <c r="I244" s="123"/>
    </row>
    <row r="245" spans="2:9">
      <c r="B245" s="121" t="s">
        <v>138</v>
      </c>
      <c r="C245" s="122"/>
      <c r="D245" s="122"/>
      <c r="E245" s="122">
        <v>1</v>
      </c>
      <c r="F245" s="122"/>
      <c r="G245" s="122"/>
      <c r="H245" s="122"/>
      <c r="I245" s="123"/>
    </row>
    <row r="246" spans="2:9">
      <c r="B246" s="99" t="s">
        <v>139</v>
      </c>
      <c r="C246" s="122"/>
      <c r="D246" s="122"/>
      <c r="E246" s="122">
        <v>1</v>
      </c>
      <c r="F246" s="122"/>
      <c r="G246" s="122"/>
      <c r="H246" s="122"/>
      <c r="I246" s="123"/>
    </row>
    <row r="247" spans="2:9">
      <c r="B247" s="121" t="s">
        <v>140</v>
      </c>
      <c r="C247" s="122"/>
      <c r="D247" s="122"/>
      <c r="E247" s="122">
        <v>1</v>
      </c>
      <c r="F247" s="122"/>
      <c r="G247" s="122"/>
      <c r="H247" s="122"/>
      <c r="I247" s="123"/>
    </row>
    <row r="248" spans="2:9">
      <c r="B248" s="99" t="s">
        <v>141</v>
      </c>
      <c r="C248" s="122"/>
      <c r="D248" s="122"/>
      <c r="E248" s="122">
        <v>1</v>
      </c>
      <c r="F248" s="122"/>
      <c r="G248" s="122"/>
      <c r="H248" s="122"/>
      <c r="I248" s="123"/>
    </row>
    <row r="249" spans="2:9">
      <c r="B249" s="121" t="s">
        <v>142</v>
      </c>
      <c r="C249" s="122"/>
      <c r="D249" s="122"/>
      <c r="E249" s="122">
        <v>1</v>
      </c>
      <c r="F249" s="122"/>
      <c r="G249" s="122"/>
      <c r="H249" s="122"/>
      <c r="I249" s="123"/>
    </row>
    <row r="250" spans="2:9">
      <c r="B250" s="99" t="s">
        <v>143</v>
      </c>
      <c r="C250" s="122"/>
      <c r="D250" s="122"/>
      <c r="E250" s="122">
        <v>1</v>
      </c>
      <c r="F250" s="122"/>
      <c r="G250" s="122"/>
      <c r="H250" s="122"/>
      <c r="I250" s="123"/>
    </row>
    <row r="251" spans="2:9">
      <c r="B251" s="121" t="s">
        <v>144</v>
      </c>
      <c r="C251" s="122"/>
      <c r="D251" s="122"/>
      <c r="E251" s="122">
        <v>1</v>
      </c>
      <c r="F251" s="122"/>
      <c r="G251" s="122"/>
      <c r="H251" s="122"/>
      <c r="I251" s="123"/>
    </row>
    <row r="252" spans="2:9">
      <c r="B252" s="99" t="s">
        <v>145</v>
      </c>
      <c r="C252" s="122"/>
      <c r="D252" s="122"/>
      <c r="E252" s="122">
        <v>1</v>
      </c>
      <c r="F252" s="122"/>
      <c r="G252" s="122"/>
      <c r="H252" s="122"/>
      <c r="I252" s="123"/>
    </row>
    <row r="253" spans="2:9">
      <c r="B253" s="121" t="s">
        <v>146</v>
      </c>
      <c r="C253" s="122"/>
      <c r="D253" s="122"/>
      <c r="E253" s="122">
        <v>1</v>
      </c>
      <c r="F253" s="122"/>
      <c r="G253" s="122"/>
      <c r="H253" s="122"/>
      <c r="I253" s="123"/>
    </row>
    <row r="254" spans="2:9">
      <c r="B254" s="99" t="s">
        <v>147</v>
      </c>
      <c r="C254" s="122"/>
      <c r="D254" s="122"/>
      <c r="E254" s="122">
        <v>1</v>
      </c>
      <c r="F254" s="122"/>
      <c r="G254" s="122"/>
      <c r="H254" s="122"/>
      <c r="I254" s="123"/>
    </row>
    <row r="255" spans="2:9">
      <c r="B255" s="99" t="s">
        <v>148</v>
      </c>
      <c r="C255" s="122"/>
      <c r="D255" s="122"/>
      <c r="E255" s="122">
        <v>1</v>
      </c>
      <c r="F255" s="122"/>
      <c r="G255" s="122"/>
      <c r="H255" s="122"/>
      <c r="I255" s="123"/>
    </row>
    <row r="256" spans="2:9">
      <c r="B256" s="99" t="s">
        <v>149</v>
      </c>
      <c r="C256" s="122"/>
      <c r="D256" s="122"/>
      <c r="E256" s="122">
        <v>1</v>
      </c>
      <c r="F256" s="122"/>
      <c r="G256" s="122"/>
      <c r="H256" s="122"/>
      <c r="I256" s="123"/>
    </row>
    <row r="257" spans="2:9">
      <c r="B257" s="99" t="s">
        <v>150</v>
      </c>
      <c r="C257" s="122"/>
      <c r="D257" s="122"/>
      <c r="E257" s="122">
        <v>1</v>
      </c>
      <c r="F257" s="122"/>
      <c r="G257" s="122"/>
      <c r="H257" s="122"/>
      <c r="I257" s="123"/>
    </row>
    <row r="258" spans="2:9">
      <c r="B258" s="99" t="s">
        <v>151</v>
      </c>
      <c r="C258" s="122"/>
      <c r="D258" s="122"/>
      <c r="E258" s="122">
        <v>1</v>
      </c>
      <c r="F258" s="122"/>
      <c r="G258" s="122"/>
      <c r="H258" s="122"/>
      <c r="I258" s="123"/>
    </row>
    <row r="259" spans="2:9">
      <c r="B259" s="99" t="s">
        <v>152</v>
      </c>
      <c r="C259" s="122"/>
      <c r="D259" s="122"/>
      <c r="E259" s="122">
        <v>1</v>
      </c>
      <c r="F259" s="122"/>
      <c r="G259" s="122"/>
      <c r="H259" s="122"/>
      <c r="I259" s="123"/>
    </row>
    <row r="260" spans="2:9">
      <c r="B260" s="99" t="s">
        <v>153</v>
      </c>
      <c r="C260" s="122"/>
      <c r="D260" s="122"/>
      <c r="E260" s="122">
        <v>1</v>
      </c>
      <c r="F260" s="122"/>
      <c r="G260" s="122"/>
      <c r="H260" s="122"/>
      <c r="I260" s="123"/>
    </row>
    <row r="261" spans="2:9">
      <c r="B261" s="99" t="s">
        <v>154</v>
      </c>
      <c r="C261" s="122"/>
      <c r="D261" s="122"/>
      <c r="E261" s="122">
        <v>1</v>
      </c>
      <c r="F261" s="122"/>
      <c r="G261" s="122"/>
      <c r="H261" s="122"/>
      <c r="I261" s="123"/>
    </row>
    <row r="262" spans="2:9">
      <c r="B262" s="121" t="s">
        <v>155</v>
      </c>
      <c r="C262" s="122"/>
      <c r="D262" s="122"/>
      <c r="E262" s="122">
        <v>1</v>
      </c>
      <c r="F262" s="122"/>
      <c r="G262" s="122"/>
      <c r="H262" s="122"/>
      <c r="I262" s="123"/>
    </row>
    <row r="263" spans="2:9">
      <c r="B263" s="99"/>
      <c r="C263" s="122"/>
      <c r="D263" s="122"/>
      <c r="E263" s="122"/>
      <c r="F263" s="122"/>
      <c r="G263" s="122"/>
      <c r="H263" s="122"/>
      <c r="I263" s="123"/>
    </row>
    <row r="264" spans="2:9">
      <c r="B264" s="121"/>
      <c r="C264" s="122"/>
      <c r="D264" s="122"/>
      <c r="E264" s="122"/>
      <c r="F264" s="122"/>
      <c r="G264" s="122"/>
      <c r="H264" s="122"/>
      <c r="I264" s="123"/>
    </row>
    <row r="265" spans="2:9">
      <c r="B265" s="99"/>
      <c r="C265" s="122"/>
      <c r="D265" s="122"/>
      <c r="E265" s="122"/>
      <c r="F265" s="122"/>
      <c r="G265" s="122"/>
      <c r="H265" s="122"/>
      <c r="I265" s="123"/>
    </row>
  </sheetData>
  <mergeCells count="1">
    <mergeCell ref="B2:I2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男子S</vt:lpstr>
      <vt:lpstr>男Ｄ</vt:lpstr>
      <vt:lpstr>年齢男子S</vt:lpstr>
      <vt:lpstr>年齢男子D</vt:lpstr>
      <vt:lpstr>女子Ｓ</vt:lpstr>
      <vt:lpstr>女Ｄ</vt:lpstr>
      <vt:lpstr>年齢女子Ｓ</vt:lpstr>
      <vt:lpstr>年齢女Ｄ</vt:lpstr>
      <vt:lpstr>得点テーブル</vt:lpstr>
      <vt:lpstr>Sheet2</vt:lpstr>
      <vt:lpstr>Sheet3</vt:lpstr>
      <vt:lpstr>POINT</vt:lpstr>
      <vt:lpstr>女Ｄ!Print_Area</vt:lpstr>
      <vt:lpstr>女子Ｓ!Print_Area</vt:lpstr>
      <vt:lpstr>男Ｄ!Print_Area</vt:lpstr>
      <vt:lpstr>男子S!Print_Area</vt:lpstr>
      <vt:lpstr>年齢女Ｄ!Print_Area</vt:lpstr>
      <vt:lpstr>年齢女子Ｓ!Print_Area</vt:lpstr>
      <vt:lpstr>年齢男子S!Print_Area</vt:lpstr>
      <vt:lpstr>女Ｄ!Print_Titles</vt:lpstr>
      <vt:lpstr>女子Ｓ!Print_Titles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himeda</dc:creator>
  <cp:lastModifiedBy>nushi</cp:lastModifiedBy>
  <cp:lastPrinted>2022-10-28T02:27:31Z</cp:lastPrinted>
  <dcterms:created xsi:type="dcterms:W3CDTF">2006-12-03T21:08:12Z</dcterms:created>
  <dcterms:modified xsi:type="dcterms:W3CDTF">2023-05-22T13:51:43Z</dcterms:modified>
</cp:coreProperties>
</file>